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Y:\113研發成果績效獎勵\0.公告\"/>
    </mc:Choice>
  </mc:AlternateContent>
  <bookViews>
    <workbookView xWindow="0" yWindow="0" windowWidth="28800" windowHeight="12285"/>
  </bookViews>
  <sheets>
    <sheet name="申請表" sheetId="1" r:id="rId1"/>
    <sheet name="分數參考表" sheetId="3" r:id="rId2"/>
    <sheet name="工作表2" sheetId="2" r:id="rId3"/>
  </sheets>
  <externalReferences>
    <externalReference r:id="rId4"/>
  </externalReferences>
  <definedNames>
    <definedName name="_xlnm._FilterDatabase" localSheetId="1" hidden="1">分數參考表!$A$1:$C$36</definedName>
    <definedName name="_xlnm.Print_Area" localSheetId="0">申請表!$A$1:$O$22</definedName>
  </definedNames>
  <calcPr calcId="162913"/>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S21" i="1" l="1"/>
  <c r="R21" i="1" a="1"/>
  <c r="R21" i="1" s="1"/>
  <c r="S20" i="1"/>
  <c r="R20" i="1" a="1"/>
  <c r="R20" i="1" s="1"/>
  <c r="S19" i="1"/>
  <c r="R19" i="1" a="1"/>
  <c r="R19" i="1" s="1"/>
  <c r="T21" i="1" l="1"/>
  <c r="T20" i="1"/>
  <c r="T19" i="1"/>
  <c r="R16" i="1" a="1"/>
  <c r="R16" i="1" s="1"/>
  <c r="S16" i="1"/>
  <c r="R17" i="1" a="1"/>
  <c r="R17" i="1" s="1"/>
  <c r="S17" i="1"/>
  <c r="R9" i="1" a="1"/>
  <c r="R9" i="1" s="1"/>
  <c r="S9" i="1"/>
  <c r="R10" i="1" a="1"/>
  <c r="R10" i="1" s="1"/>
  <c r="S10" i="1"/>
  <c r="R11" i="1" a="1"/>
  <c r="R11" i="1" s="1"/>
  <c r="S11" i="1"/>
  <c r="R12" i="1" a="1"/>
  <c r="R12" i="1" s="1"/>
  <c r="S12" i="1"/>
  <c r="R13" i="1" a="1"/>
  <c r="R13" i="1" s="1"/>
  <c r="S13" i="1"/>
  <c r="R14" i="1" a="1"/>
  <c r="R14" i="1" s="1"/>
  <c r="S14" i="1"/>
  <c r="R15" i="1" a="1"/>
  <c r="R15" i="1" s="1"/>
  <c r="S15" i="1"/>
  <c r="R18" i="1" a="1"/>
  <c r="R18" i="1" s="1"/>
  <c r="S18" i="1"/>
  <c r="T17" i="1" l="1"/>
  <c r="O17" i="1" s="1"/>
  <c r="T16" i="1"/>
  <c r="O16" i="1" s="1"/>
  <c r="T18" i="1"/>
  <c r="T14" i="1"/>
  <c r="T12" i="1"/>
  <c r="T10" i="1"/>
  <c r="T15" i="1"/>
  <c r="T13" i="1"/>
  <c r="T11" i="1"/>
  <c r="T9" i="1"/>
  <c r="S8" i="1"/>
  <c r="C29" i="3" l="1"/>
  <c r="C28" i="3"/>
  <c r="C24" i="3"/>
  <c r="C23" i="3"/>
  <c r="C9" i="3"/>
  <c r="C8" i="3"/>
  <c r="O14" i="1" l="1"/>
  <c r="O10" i="1"/>
  <c r="O12" i="1"/>
  <c r="O15" i="1"/>
  <c r="O13" i="1"/>
  <c r="O11" i="1"/>
  <c r="O9" i="1"/>
  <c r="O18" i="1"/>
  <c r="R8" i="1" l="1" a="1"/>
  <c r="R8" i="1" s="1"/>
  <c r="T8" i="1" s="1"/>
  <c r="O8" i="1" s="1"/>
  <c r="O22" i="1" s="1"/>
  <c r="M15" i="3"/>
</calcChain>
</file>

<file path=xl/sharedStrings.xml><?xml version="1.0" encoding="utf-8"?>
<sst xmlns="http://schemas.openxmlformats.org/spreadsheetml/2006/main" count="155" uniqueCount="72">
  <si>
    <t>Impact Factor</t>
    <phoneticPr fontId="2" type="noConversion"/>
  </si>
  <si>
    <t>SCI</t>
    <phoneticPr fontId="2" type="noConversion"/>
  </si>
  <si>
    <t>SSCI</t>
    <phoneticPr fontId="2" type="noConversion"/>
  </si>
  <si>
    <t>A&amp;HCI</t>
    <phoneticPr fontId="2" type="noConversion"/>
  </si>
  <si>
    <t>TSSCI</t>
    <phoneticPr fontId="2" type="noConversion"/>
  </si>
  <si>
    <t>THCI</t>
    <phoneticPr fontId="2" type="noConversion"/>
  </si>
  <si>
    <t>Exceptional journal-20≦IF＜30</t>
    <phoneticPr fontId="2" type="noConversion"/>
  </si>
  <si>
    <t>Outstanding journal-10≦IF＜20 or an ranking factor in the top 10%</t>
    <phoneticPr fontId="2" type="noConversion"/>
  </si>
  <si>
    <t>Excellent journals- an ranking factor between the top 11% to Q1</t>
    <phoneticPr fontId="2" type="noConversion"/>
  </si>
  <si>
    <t>Grade A journals-an impact factorfield ranking in Q2</t>
    <phoneticPr fontId="2" type="noConversion"/>
  </si>
  <si>
    <t>General journals-an impact factorfield ranking in Q3 and Q4</t>
    <phoneticPr fontId="2" type="noConversion"/>
  </si>
  <si>
    <t>First author</t>
  </si>
  <si>
    <t>Second and third authors</t>
  </si>
  <si>
    <t>Fourth author or below</t>
  </si>
  <si>
    <t>Corresponding author (or the second author) with the first author being a student of TAIWAN TECH</t>
  </si>
  <si>
    <t>Sole corresponding author</t>
  </si>
  <si>
    <t>Yes</t>
    <phoneticPr fontId="2" type="noConversion"/>
  </si>
  <si>
    <t>No</t>
    <phoneticPr fontId="2" type="noConversion"/>
  </si>
  <si>
    <t>Journal category</t>
    <phoneticPr fontId="2" type="noConversion"/>
  </si>
  <si>
    <t>Author’s order</t>
    <phoneticPr fontId="2" type="noConversion"/>
  </si>
  <si>
    <t>Score</t>
  </si>
  <si>
    <t>Remarks</t>
  </si>
  <si>
    <t>Journal Type</t>
  </si>
  <si>
    <t>Journal category</t>
    <phoneticPr fontId="2" type="noConversion"/>
  </si>
  <si>
    <t>Year:</t>
  </si>
  <si>
    <t>Department/Institute:</t>
  </si>
  <si>
    <t xml:space="preserve">Position
 </t>
  </si>
  <si>
    <t>Name of applicant:</t>
  </si>
  <si>
    <t>Tel:</t>
  </si>
  <si>
    <t>Email:</t>
  </si>
  <si>
    <t>Journal articles for  reward application</t>
  </si>
  <si>
    <t>Personnel Office</t>
    <phoneticPr fontId="2" type="noConversion"/>
  </si>
  <si>
    <t>Total score</t>
  </si>
  <si>
    <t>Weighting factor</t>
    <phoneticPr fontId="2" type="noConversion"/>
  </si>
  <si>
    <t>Chair professors and distinguished professor are not eligible to file an application.</t>
    <phoneticPr fontId="2" type="noConversion"/>
  </si>
  <si>
    <t>Chair professors and distinguished professor are not eligible to file an application.</t>
    <phoneticPr fontId="2" type="noConversion"/>
  </si>
  <si>
    <t>Chair professors, distinguished professor,and outstanding research and research awards, and excellent research and creation awards are not eligible for an application.</t>
    <phoneticPr fontId="2" type="noConversion"/>
  </si>
  <si>
    <t>Top-tier journal-Nature, Science</t>
  </si>
  <si>
    <t>Top-tier journal-not Nature, Science IF ≧30</t>
  </si>
  <si>
    <t>Top-tier journal-not Nature, Science IF ≧30</t>
    <phoneticPr fontId="2" type="noConversion"/>
  </si>
  <si>
    <t>Top-tier journal-Nature, Science</t>
    <phoneticPr fontId="2" type="noConversion"/>
  </si>
  <si>
    <t>Office of Research and Development</t>
    <phoneticPr fontId="2" type="noConversion"/>
  </si>
  <si>
    <r>
      <rPr>
        <sz val="12"/>
        <color theme="1"/>
        <rFont val="新細明體"/>
        <family val="1"/>
        <charset val="136"/>
      </rPr>
      <t>加權前分數</t>
    </r>
    <phoneticPr fontId="2" type="noConversion"/>
  </si>
  <si>
    <r>
      <rPr>
        <sz val="12"/>
        <color theme="1"/>
        <rFont val="新細明體"/>
        <family val="1"/>
        <charset val="136"/>
      </rPr>
      <t>加權後分數</t>
    </r>
    <phoneticPr fontId="2" type="noConversion"/>
  </si>
  <si>
    <r>
      <rPr>
        <sz val="12"/>
        <color theme="1"/>
        <rFont val="新細明體"/>
        <family val="1"/>
        <charset val="136"/>
      </rPr>
      <t>□</t>
    </r>
    <r>
      <rPr>
        <sz val="12"/>
        <color theme="1"/>
        <rFont val="Times New Roman"/>
        <family val="1"/>
      </rPr>
      <t xml:space="preserve"> Attach the consent documents of other co-authors at NTUST (e.g. emails)
</t>
    </r>
    <r>
      <rPr>
        <sz val="12"/>
        <color theme="1"/>
        <rFont val="新細明體"/>
        <family val="1"/>
        <charset val="136"/>
      </rPr>
      <t>□</t>
    </r>
    <r>
      <rPr>
        <sz val="12"/>
        <color theme="1"/>
        <rFont val="Times New Roman"/>
        <family val="1"/>
      </rPr>
      <t xml:space="preserve"> No co-authors at NTUST</t>
    </r>
    <phoneticPr fontId="2" type="noConversion"/>
  </si>
  <si>
    <r>
      <rPr>
        <sz val="12"/>
        <color theme="1"/>
        <rFont val="新細明體"/>
        <family val="1"/>
        <charset val="136"/>
      </rPr>
      <t>□</t>
    </r>
    <r>
      <rPr>
        <sz val="12"/>
        <color theme="1"/>
        <rFont val="Times New Roman"/>
        <family val="1"/>
      </rPr>
      <t xml:space="preserve"> Attach the consent documents of other co-authors at NTUST (e.g. emails)
</t>
    </r>
    <r>
      <rPr>
        <sz val="12"/>
        <color theme="1"/>
        <rFont val="新細明體"/>
        <family val="1"/>
        <charset val="136"/>
      </rPr>
      <t>□</t>
    </r>
    <r>
      <rPr>
        <sz val="12"/>
        <color theme="1"/>
        <rFont val="Times New Roman"/>
        <family val="1"/>
      </rPr>
      <t xml:space="preserve"> No co-authors at NTUST</t>
    </r>
    <phoneticPr fontId="2" type="noConversion"/>
  </si>
  <si>
    <r>
      <rPr>
        <sz val="12"/>
        <color theme="1"/>
        <rFont val="新細明體"/>
        <family val="1"/>
        <charset val="136"/>
      </rPr>
      <t>□</t>
    </r>
    <r>
      <rPr>
        <sz val="12"/>
        <color theme="1"/>
        <rFont val="Times New Roman"/>
        <family val="1"/>
      </rPr>
      <t xml:space="preserve"> Attach the consent documents of other co-authors at NTUST (e.g. emails)
</t>
    </r>
    <r>
      <rPr>
        <sz val="12"/>
        <color theme="1"/>
        <rFont val="新細明體"/>
        <family val="1"/>
        <charset val="136"/>
      </rPr>
      <t>□</t>
    </r>
    <r>
      <rPr>
        <sz val="12"/>
        <color theme="1"/>
        <rFont val="Times New Roman"/>
        <family val="1"/>
      </rPr>
      <t xml:space="preserve"> No co-authors at NTUST</t>
    </r>
    <phoneticPr fontId="2" type="noConversion"/>
  </si>
  <si>
    <r>
      <rPr>
        <sz val="12"/>
        <color theme="1"/>
        <rFont val="新細明體"/>
        <family val="1"/>
        <charset val="136"/>
      </rPr>
      <t>□</t>
    </r>
    <r>
      <rPr>
        <sz val="12"/>
        <color theme="1"/>
        <rFont val="Times New Roman"/>
        <family val="1"/>
      </rPr>
      <t xml:space="preserve"> Attach the consent documents of other co-authors at NTUST (e.g. emails)
</t>
    </r>
    <r>
      <rPr>
        <sz val="12"/>
        <color theme="1"/>
        <rFont val="新細明體"/>
        <family val="1"/>
        <charset val="136"/>
      </rPr>
      <t>□</t>
    </r>
    <r>
      <rPr>
        <sz val="12"/>
        <color theme="1"/>
        <rFont val="Times New Roman"/>
        <family val="1"/>
      </rPr>
      <t xml:space="preserve"> No co-authors at NTUST</t>
    </r>
    <phoneticPr fontId="2" type="noConversion"/>
  </si>
  <si>
    <r>
      <t xml:space="preserve">Procedure:   (applicant </t>
    </r>
    <r>
      <rPr>
        <sz val="12"/>
        <color theme="1"/>
        <rFont val="新細明體"/>
        <family val="1"/>
        <charset val="136"/>
      </rPr>
      <t>→</t>
    </r>
    <r>
      <rPr>
        <sz val="12"/>
        <color theme="1"/>
        <rFont val="Times New Roman"/>
        <family val="1"/>
      </rPr>
      <t xml:space="preserve"> department </t>
    </r>
    <r>
      <rPr>
        <sz val="12"/>
        <color theme="1"/>
        <rFont val="新細明體"/>
        <family val="1"/>
        <charset val="136"/>
      </rPr>
      <t>→</t>
    </r>
    <r>
      <rPr>
        <sz val="12"/>
        <color theme="1"/>
        <rFont val="Times New Roman"/>
        <family val="1"/>
      </rPr>
      <t xml:space="preserve"> college)</t>
    </r>
    <phoneticPr fontId="2" type="noConversion"/>
  </si>
  <si>
    <r>
      <rPr>
        <sz val="10"/>
        <rFont val="新細明體"/>
        <family val="1"/>
        <charset val="136"/>
      </rPr>
      <t>□</t>
    </r>
    <r>
      <rPr>
        <sz val="10"/>
        <rFont val="Times New Roman"/>
        <family val="1"/>
      </rPr>
      <t xml:space="preserve"> Chair professors and distinguished professor (within  the reward application period)
</t>
    </r>
    <r>
      <rPr>
        <sz val="10"/>
        <rFont val="新細明體"/>
        <family val="1"/>
        <charset val="136"/>
      </rPr>
      <t>□</t>
    </r>
    <r>
      <rPr>
        <sz val="10"/>
        <rFont val="Times New Roman"/>
        <family val="1"/>
      </rPr>
      <t xml:space="preserve"> Outstanding/Excellent research award-winning faculty (within the reward application period)
</t>
    </r>
    <r>
      <rPr>
        <sz val="10"/>
        <rFont val="新細明體"/>
        <family val="1"/>
        <charset val="136"/>
      </rPr>
      <t>□</t>
    </r>
    <r>
      <rPr>
        <sz val="10"/>
        <rFont val="Times New Roman"/>
        <family val="1"/>
      </rPr>
      <t xml:space="preserve"> Other: </t>
    </r>
    <r>
      <rPr>
        <sz val="10"/>
        <rFont val="新細明體"/>
        <family val="1"/>
        <charset val="136"/>
      </rPr>
      <t>□</t>
    </r>
    <r>
      <rPr>
        <sz val="10"/>
        <rFont val="Times New Roman"/>
        <family val="1"/>
      </rPr>
      <t xml:space="preserve"> full-time faculty </t>
    </r>
    <r>
      <rPr>
        <sz val="10"/>
        <rFont val="新細明體"/>
        <family val="1"/>
        <charset val="136"/>
      </rPr>
      <t>□</t>
    </r>
    <r>
      <rPr>
        <sz val="10"/>
        <rFont val="Times New Roman"/>
        <family val="1"/>
      </rPr>
      <t xml:space="preserve"> contract faculty </t>
    </r>
    <r>
      <rPr>
        <sz val="10"/>
        <rFont val="新細明體"/>
        <family val="1"/>
        <charset val="136"/>
      </rPr>
      <t>□</t>
    </r>
    <r>
      <rPr>
        <sz val="10"/>
        <rFont val="Times New Roman"/>
        <family val="1"/>
      </rPr>
      <t xml:space="preserve"> adjunct faculty (joint appointment); </t>
    </r>
    <r>
      <rPr>
        <sz val="10"/>
        <rFont val="新細明體"/>
        <family val="1"/>
        <charset val="136"/>
      </rPr>
      <t>□</t>
    </r>
    <r>
      <rPr>
        <sz val="10"/>
        <rFont val="Times New Roman"/>
        <family val="1"/>
      </rPr>
      <t xml:space="preserve"> part-time faculty ; </t>
    </r>
    <r>
      <rPr>
        <sz val="10"/>
        <rFont val="新細明體"/>
        <family val="1"/>
        <charset val="136"/>
      </rPr>
      <t>□</t>
    </r>
    <r>
      <rPr>
        <sz val="10"/>
        <rFont val="Times New Roman"/>
        <family val="1"/>
      </rPr>
      <t xml:space="preserve"> visiting faculty ; </t>
    </r>
    <r>
      <rPr>
        <sz val="10"/>
        <rFont val="新細明體"/>
        <family val="1"/>
        <charset val="136"/>
      </rPr>
      <t>□</t>
    </r>
    <r>
      <rPr>
        <sz val="10"/>
        <rFont val="Times New Roman"/>
        <family val="1"/>
      </rPr>
      <t xml:space="preserve"> retired  faculty; </t>
    </r>
    <r>
      <rPr>
        <sz val="10"/>
        <rFont val="新細明體"/>
        <family val="1"/>
        <charset val="136"/>
      </rPr>
      <t>□</t>
    </r>
    <r>
      <rPr>
        <sz val="10"/>
        <rFont val="Times New Roman"/>
        <family val="1"/>
      </rPr>
      <t xml:space="preserve"> honorary chair professor </t>
    </r>
    <phoneticPr fontId="2" type="noConversion"/>
  </si>
  <si>
    <t>(Chinese, if applicable)</t>
    <phoneticPr fontId="2" type="noConversion"/>
  </si>
  <si>
    <r>
      <t xml:space="preserve">(English)
</t>
    </r>
    <r>
      <rPr>
        <sz val="10"/>
        <rFont val="Times New Roman"/>
        <family val="1"/>
      </rPr>
      <t>(English name as in the published journal article)</t>
    </r>
    <phoneticPr fontId="2" type="noConversion"/>
  </si>
  <si>
    <t xml:space="preserve">（7）Royal Society Open Science 
（8）Peer J 
（9）Biology Open 
（10）IEEE Access 
（11）FEBS Open Bio 
（12）AIP Advances 
（13）Open Library of Humanities 
（14）De Gruyter Open Imprint </t>
    <phoneticPr fontId="2" type="noConversion"/>
  </si>
  <si>
    <t>（15）Elsevier Heliyon 
（16）Sage Open Medicine 
（17）Medicine 
（18）Springer Plus 
（19）BMJ Open 
（20）G3 Genes, Genomes, Genetics 
（21）Zootaxa 
（22）Oncotarget</t>
    <phoneticPr fontId="2" type="noConversion"/>
  </si>
  <si>
    <t>NTUST Faculty R&amp;D Achievement  Reward Points Application Form - Journal Articles</t>
  </si>
  <si>
    <t>Approval number
(To be filled out by the Office of Research and Development)</t>
  </si>
  <si>
    <t>Journal Ranking (%)</t>
  </si>
  <si>
    <t>Volume, Issue, Pages
(Limited to 2024)</t>
  </si>
  <si>
    <r>
      <t xml:space="preserve">Journal Type
</t>
    </r>
    <r>
      <rPr>
        <b/>
        <sz val="12"/>
        <color rgb="FFFF0000"/>
        <rFont val="Times New Roman"/>
        <family val="1"/>
      </rPr>
      <t>(Drop-down selection)</t>
    </r>
  </si>
  <si>
    <r>
      <t xml:space="preserve">Author Sequence
</t>
    </r>
    <r>
      <rPr>
        <b/>
        <sz val="12"/>
        <color rgb="FFFF0000"/>
        <rFont val="Times New Roman"/>
        <family val="1"/>
      </rPr>
      <t>(Drop-down selection)</t>
    </r>
  </si>
  <si>
    <t>Does the acknowledgment mention the International collaboration project number?
(Attach supporting documents, if applicable)</t>
  </si>
  <si>
    <t>Does the acknowledgment mention the Industry-academia project number?
(Attach supporting documents, if applicable)</t>
  </si>
  <si>
    <r>
      <t xml:space="preserve">Journal Tier
</t>
    </r>
    <r>
      <rPr>
        <b/>
        <sz val="12"/>
        <color rgb="FFFF0000"/>
        <rFont val="Times New Roman"/>
        <family val="1"/>
      </rPr>
      <t>(Drop-down selection)</t>
    </r>
  </si>
  <si>
    <r>
      <t xml:space="preserve">If the journal is classified as a Category A journal (Q2) or a general journal (Q3, Q4), please additionally verify whether the journal's SJR ranking is Q1. </t>
    </r>
    <r>
      <rPr>
        <b/>
        <sz val="12"/>
        <color rgb="FFFF0000"/>
        <rFont val="Times New Roman"/>
        <family val="1"/>
      </rPr>
      <t>(Drop-down selection)</t>
    </r>
  </si>
  <si>
    <r>
      <t xml:space="preserve">Does the journal article appear under any SDG categories in the WOS database? </t>
    </r>
    <r>
      <rPr>
        <b/>
        <sz val="12"/>
        <color rgb="FFFF0000"/>
        <rFont val="Times New Roman"/>
        <family val="1"/>
      </rPr>
      <t>(Drop-down selection)</t>
    </r>
  </si>
  <si>
    <r>
      <rPr>
        <sz val="12"/>
        <color theme="1"/>
        <rFont val="新細明體"/>
        <family val="1"/>
        <charset val="136"/>
      </rPr>
      <t>□</t>
    </r>
    <r>
      <rPr>
        <sz val="12"/>
        <color theme="1"/>
        <rFont val="Times New Roman"/>
        <family val="1"/>
      </rPr>
      <t xml:space="preserve"> Attach the consent documents of other co-authors at NTUST (e.g. emails)
</t>
    </r>
    <r>
      <rPr>
        <sz val="12"/>
        <color theme="1"/>
        <rFont val="新細明體"/>
        <family val="1"/>
        <charset val="136"/>
      </rPr>
      <t>□</t>
    </r>
    <r>
      <rPr>
        <sz val="12"/>
        <color theme="1"/>
        <rFont val="Times New Roman"/>
        <family val="1"/>
      </rPr>
      <t xml:space="preserve"> No co-authors at NTUST</t>
    </r>
  </si>
  <si>
    <t>Declaration Regarding NTUST Co-Authors, please check the appropriate box concerning co-authors from NTUST:</t>
  </si>
  <si>
    <t>Score
(auto-calculated, no input required)</t>
  </si>
  <si>
    <t xml:space="preserve">※Journals and publishers not eligible for reward (including sub-journals)
（1）MDPI 
（2）Frontiers 
（3）Scientific Reports 
（4）Plos One 
（5）ACS Omega 
（6）SAGE Open </t>
  </si>
  <si>
    <t>Title of the Journal Article</t>
  </si>
  <si>
    <t>Journal Publication Name</t>
  </si>
  <si>
    <r>
      <rPr>
        <b/>
        <sz val="14"/>
        <color rgb="FFFF0000"/>
        <rFont val="微軟正黑體"/>
        <family val="2"/>
        <charset val="136"/>
      </rPr>
      <t>※ To protect the applicant's rights, please read the following declaration carefully and acknowledge:</t>
    </r>
    <r>
      <rPr>
        <sz val="14"/>
        <color rgb="FFFF0000"/>
        <rFont val="微軟正黑體"/>
        <family val="2"/>
        <charset val="136"/>
      </rPr>
      <t xml:space="preserve">
1. </t>
    </r>
    <r>
      <rPr>
        <b/>
        <sz val="14"/>
        <color rgb="FFFF0000"/>
        <rFont val="微軟正黑體"/>
        <family val="2"/>
        <charset val="136"/>
      </rPr>
      <t>I have thoroughly understood the relevant regulations in Article 2 of the 'Directives for Rewarding Research and Development Achievements of Faculty' regarding 'Journals and Publishers Ineligible for Reward' (as detailed in the reward announcement).
2. I confirm that the journal article/s for which I am applying for reward is/are not listed in the university's 'Journals and Publishers Ineligible for Reward' list (as shown on the right).
3. If any discrepancies are found, I fully consent to have the relevant reward points deducted, return the reward funds, and have the matter reported to my department head by the Office of Research and Development.
                                                                                                           Applicant's Signature：____________________________________</t>
    </r>
    <phoneticPr fontId="2" type="noConversion"/>
  </si>
</sst>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76" formatCode="0.0%"/>
  </numFmts>
  <fonts count="22" x14ac:knownFonts="1">
    <font>
      <sz val="12"/>
      <color theme="1"/>
      <name val="新細明體"/>
      <family val="2"/>
      <charset val="136"/>
      <scheme val="minor"/>
    </font>
    <font>
      <sz val="12"/>
      <color theme="1"/>
      <name val="新細明體"/>
      <family val="2"/>
      <charset val="136"/>
      <scheme val="minor"/>
    </font>
    <font>
      <sz val="9"/>
      <name val="新細明體"/>
      <family val="2"/>
      <charset val="136"/>
      <scheme val="minor"/>
    </font>
    <font>
      <sz val="12"/>
      <color theme="1"/>
      <name val="新細明體"/>
      <family val="1"/>
      <charset val="136"/>
    </font>
    <font>
      <sz val="12"/>
      <color theme="1"/>
      <name val="新細明體"/>
      <family val="1"/>
      <charset val="136"/>
      <scheme val="major"/>
    </font>
    <font>
      <b/>
      <sz val="14"/>
      <color theme="1"/>
      <name val="Times New Roman"/>
      <family val="1"/>
    </font>
    <font>
      <b/>
      <sz val="12"/>
      <color theme="1"/>
      <name val="Times New Roman"/>
      <family val="1"/>
    </font>
    <font>
      <sz val="12"/>
      <color theme="1"/>
      <name val="Times New Roman"/>
      <family val="1"/>
    </font>
    <font>
      <sz val="10"/>
      <color theme="1"/>
      <name val="Times New Roman"/>
      <family val="1"/>
    </font>
    <font>
      <sz val="12"/>
      <name val="Times New Roman"/>
      <family val="1"/>
    </font>
    <font>
      <b/>
      <sz val="12"/>
      <color rgb="FFFF0000"/>
      <name val="Times New Roman"/>
      <family val="1"/>
    </font>
    <font>
      <b/>
      <sz val="12"/>
      <name val="Times New Roman"/>
      <family val="1"/>
    </font>
    <font>
      <b/>
      <sz val="16"/>
      <name val="Times New Roman"/>
      <family val="1"/>
    </font>
    <font>
      <b/>
      <sz val="14"/>
      <name val="Times New Roman"/>
      <family val="1"/>
    </font>
    <font>
      <sz val="10"/>
      <name val="Times New Roman"/>
      <family val="1"/>
    </font>
    <font>
      <sz val="10"/>
      <name val="新細明體"/>
      <family val="1"/>
      <charset val="136"/>
    </font>
    <font>
      <sz val="14"/>
      <color rgb="FFFF0000"/>
      <name val="微軟正黑體"/>
      <family val="2"/>
      <charset val="136"/>
    </font>
    <font>
      <b/>
      <sz val="14"/>
      <color rgb="FFFF0000"/>
      <name val="微軟正黑體"/>
      <family val="2"/>
      <charset val="136"/>
    </font>
    <font>
      <sz val="12"/>
      <color theme="1"/>
      <name val="微軟正黑體"/>
      <family val="2"/>
      <charset val="136"/>
    </font>
    <font>
      <sz val="12"/>
      <color theme="1"/>
      <name val="Times New Roman"/>
      <family val="1"/>
      <charset val="136"/>
    </font>
    <font>
      <sz val="10"/>
      <color theme="1"/>
      <name val="微軟正黑體"/>
      <family val="2"/>
      <charset val="136"/>
    </font>
    <font>
      <sz val="12"/>
      <name val="微軟正黑體"/>
      <family val="2"/>
      <charset val="136"/>
    </font>
  </fonts>
  <fills count="6">
    <fill>
      <patternFill patternType="none"/>
    </fill>
    <fill>
      <patternFill patternType="gray125"/>
    </fill>
    <fill>
      <patternFill patternType="solid">
        <fgColor rgb="FFFFFFCC"/>
        <bgColor indexed="64"/>
      </patternFill>
    </fill>
    <fill>
      <patternFill patternType="solid">
        <fgColor theme="4" tint="0.59999389629810485"/>
        <bgColor indexed="64"/>
      </patternFill>
    </fill>
    <fill>
      <patternFill patternType="solid">
        <fgColor theme="2" tint="-9.9978637043366805E-2"/>
        <bgColor indexed="64"/>
      </patternFill>
    </fill>
    <fill>
      <patternFill patternType="solid">
        <fgColor rgb="FFFFFF00"/>
        <bgColor indexed="64"/>
      </patternFill>
    </fill>
  </fills>
  <borders count="21">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right/>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thin">
        <color indexed="64"/>
      </top>
      <bottom/>
      <diagonal/>
    </border>
    <border>
      <left style="medium">
        <color indexed="64"/>
      </left>
      <right style="thin">
        <color indexed="64"/>
      </right>
      <top/>
      <bottom style="medium">
        <color indexed="64"/>
      </bottom>
      <diagonal/>
    </border>
    <border>
      <left style="thin">
        <color indexed="64"/>
      </left>
      <right style="thin">
        <color indexed="64"/>
      </right>
      <top style="thin">
        <color indexed="64"/>
      </top>
      <bottom style="medium">
        <color indexed="64"/>
      </bottom>
      <diagonal/>
    </border>
    <border>
      <left style="medium">
        <color indexed="64"/>
      </left>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s>
  <cellStyleXfs count="2">
    <xf numFmtId="0" fontId="0" fillId="0" borderId="0">
      <alignment vertical="center"/>
    </xf>
    <xf numFmtId="9" fontId="1" fillId="0" borderId="0" applyFont="0" applyFill="0" applyBorder="0" applyAlignment="0" applyProtection="0">
      <alignment vertical="center"/>
    </xf>
  </cellStyleXfs>
  <cellXfs count="90">
    <xf numFmtId="0" fontId="0" fillId="0" borderId="0" xfId="0">
      <alignment vertical="center"/>
    </xf>
    <xf numFmtId="0" fontId="0" fillId="0" borderId="0" xfId="0" applyFont="1">
      <alignment vertical="center"/>
    </xf>
    <xf numFmtId="0" fontId="0" fillId="0" borderId="0" xfId="0" applyAlignment="1">
      <alignment horizontal="left" vertical="center"/>
    </xf>
    <xf numFmtId="0" fontId="0" fillId="0" borderId="0" xfId="0" applyAlignment="1">
      <alignment horizontal="center" vertical="center"/>
    </xf>
    <xf numFmtId="0" fontId="3" fillId="0" borderId="1" xfId="0" applyFont="1" applyBorder="1" applyAlignment="1">
      <alignment horizontal="center" vertical="center"/>
    </xf>
    <xf numFmtId="0" fontId="3" fillId="4" borderId="1" xfId="0" applyFont="1" applyFill="1" applyBorder="1">
      <alignment vertical="center"/>
    </xf>
    <xf numFmtId="0" fontId="3" fillId="4" borderId="1" xfId="0" applyFont="1" applyFill="1" applyBorder="1" applyAlignment="1">
      <alignment horizontal="center" vertical="center"/>
    </xf>
    <xf numFmtId="0" fontId="3" fillId="0" borderId="1" xfId="0" applyFont="1" applyBorder="1">
      <alignment vertical="center"/>
    </xf>
    <xf numFmtId="0" fontId="3" fillId="0" borderId="1" xfId="0" applyFont="1" applyFill="1" applyBorder="1" applyAlignment="1">
      <alignment horizontal="center" vertical="center"/>
    </xf>
    <xf numFmtId="0" fontId="4" fillId="0" borderId="0" xfId="0" applyFont="1">
      <alignment vertical="center"/>
    </xf>
    <xf numFmtId="0" fontId="4" fillId="0" borderId="1" xfId="0" applyFont="1" applyBorder="1">
      <alignment vertical="center"/>
    </xf>
    <xf numFmtId="0" fontId="4" fillId="0" borderId="0" xfId="0" applyFont="1" applyBorder="1">
      <alignment vertical="center"/>
    </xf>
    <xf numFmtId="0" fontId="5" fillId="0" borderId="13" xfId="0" applyFont="1" applyBorder="1" applyAlignment="1">
      <alignment horizontal="left" vertical="center"/>
    </xf>
    <xf numFmtId="0" fontId="6" fillId="3" borderId="1" xfId="0" applyFont="1" applyFill="1" applyBorder="1" applyAlignment="1">
      <alignment horizontal="center" vertical="center" wrapText="1"/>
    </xf>
    <xf numFmtId="0" fontId="6" fillId="3" borderId="1" xfId="0" applyFont="1" applyFill="1" applyBorder="1" applyAlignment="1">
      <alignment horizontal="left" vertical="center" wrapText="1"/>
    </xf>
    <xf numFmtId="0" fontId="11" fillId="3" borderId="1" xfId="0" applyFont="1" applyFill="1" applyBorder="1" applyAlignment="1">
      <alignment horizontal="left" vertical="center" wrapText="1"/>
    </xf>
    <xf numFmtId="0" fontId="7" fillId="0" borderId="6" xfId="0" applyFont="1" applyFill="1" applyBorder="1" applyAlignment="1">
      <alignment horizontal="left" vertical="center" wrapText="1"/>
    </xf>
    <xf numFmtId="0" fontId="6" fillId="0" borderId="1" xfId="0" applyFont="1" applyFill="1" applyBorder="1" applyAlignment="1">
      <alignment horizontal="center" vertical="center" wrapText="1"/>
    </xf>
    <xf numFmtId="0" fontId="9" fillId="0" borderId="0" xfId="0" applyFont="1" applyAlignment="1">
      <alignment vertical="center"/>
    </xf>
    <xf numFmtId="0" fontId="4" fillId="0" borderId="1" xfId="0" applyFont="1" applyBorder="1" applyAlignment="1">
      <alignment vertical="center" wrapText="1"/>
    </xf>
    <xf numFmtId="0" fontId="11" fillId="3" borderId="1" xfId="0" applyFont="1" applyFill="1" applyBorder="1" applyAlignment="1">
      <alignment horizontal="center" vertical="center" wrapText="1"/>
    </xf>
    <xf numFmtId="0" fontId="7" fillId="0" borderId="0" xfId="0" applyFont="1">
      <alignment vertical="center"/>
    </xf>
    <xf numFmtId="0" fontId="6" fillId="0" borderId="0" xfId="0" applyFont="1" applyFill="1" applyBorder="1" applyAlignment="1">
      <alignment horizontal="left" vertical="center"/>
    </xf>
    <xf numFmtId="0" fontId="7" fillId="0" borderId="0" xfId="0" applyFont="1" applyFill="1" applyBorder="1" applyAlignment="1" applyProtection="1">
      <alignment horizontal="left" vertical="center" wrapText="1"/>
      <protection locked="0"/>
    </xf>
    <xf numFmtId="0" fontId="6" fillId="0" borderId="0" xfId="0" applyFont="1" applyFill="1" applyBorder="1">
      <alignment vertical="center"/>
    </xf>
    <xf numFmtId="0" fontId="7" fillId="0" borderId="0" xfId="0" applyFont="1" applyFill="1" applyBorder="1" applyAlignment="1" applyProtection="1">
      <alignment horizontal="center" vertical="center"/>
      <protection locked="0"/>
    </xf>
    <xf numFmtId="0" fontId="6" fillId="0" borderId="0" xfId="0" applyFont="1" applyFill="1" applyBorder="1" applyAlignment="1">
      <alignment horizontal="center" vertical="center"/>
    </xf>
    <xf numFmtId="0" fontId="7" fillId="0" borderId="0" xfId="0" applyFont="1" applyFill="1">
      <alignment vertical="center"/>
    </xf>
    <xf numFmtId="0" fontId="7" fillId="0" borderId="1" xfId="0" applyFont="1" applyFill="1" applyBorder="1" applyAlignment="1" applyProtection="1">
      <alignment horizontal="center" vertical="center"/>
    </xf>
    <xf numFmtId="0" fontId="7" fillId="0" borderId="6" xfId="0" applyFont="1" applyBorder="1" applyAlignment="1">
      <alignment horizontal="center" vertical="center"/>
    </xf>
    <xf numFmtId="0" fontId="7" fillId="0" borderId="6" xfId="0" applyFont="1" applyFill="1" applyBorder="1" applyAlignment="1">
      <alignment horizontal="center" vertical="center" wrapText="1"/>
    </xf>
    <xf numFmtId="10" fontId="7" fillId="0" borderId="6" xfId="1" applyNumberFormat="1" applyFont="1" applyFill="1" applyBorder="1" applyAlignment="1">
      <alignment horizontal="center" vertical="center" wrapText="1"/>
    </xf>
    <xf numFmtId="176" fontId="7" fillId="0" borderId="6" xfId="1" applyNumberFormat="1" applyFont="1" applyFill="1" applyBorder="1" applyAlignment="1">
      <alignment horizontal="center" vertical="center" wrapText="1"/>
    </xf>
    <xf numFmtId="1" fontId="7" fillId="0" borderId="1" xfId="0" quotePrefix="1" applyNumberFormat="1" applyFont="1" applyFill="1" applyBorder="1" applyAlignment="1" applyProtection="1">
      <alignment horizontal="center" vertical="center" wrapText="1"/>
      <protection hidden="1"/>
    </xf>
    <xf numFmtId="0" fontId="7" fillId="0" borderId="1" xfId="0" applyFont="1" applyBorder="1" applyAlignment="1" applyProtection="1">
      <alignment horizontal="center" vertical="center"/>
    </xf>
    <xf numFmtId="0" fontId="7" fillId="0" borderId="1" xfId="0" applyFont="1" applyBorder="1" applyProtection="1">
      <alignment vertical="center"/>
    </xf>
    <xf numFmtId="0" fontId="7" fillId="0" borderId="1" xfId="0" applyFont="1" applyBorder="1" applyAlignment="1">
      <alignment horizontal="center" vertical="center"/>
    </xf>
    <xf numFmtId="0" fontId="7" fillId="0" borderId="1" xfId="0" applyFont="1" applyFill="1" applyBorder="1" applyAlignment="1">
      <alignment horizontal="center" vertical="center" wrapText="1"/>
    </xf>
    <xf numFmtId="10" fontId="7" fillId="0" borderId="1" xfId="1" applyNumberFormat="1" applyFont="1" applyFill="1" applyBorder="1" applyAlignment="1">
      <alignment horizontal="center" vertical="center" wrapText="1"/>
    </xf>
    <xf numFmtId="1" fontId="6" fillId="0" borderId="1" xfId="0" quotePrefix="1" applyNumberFormat="1" applyFont="1" applyFill="1" applyBorder="1" applyAlignment="1">
      <alignment horizontal="center" vertical="center" wrapText="1"/>
    </xf>
    <xf numFmtId="0" fontId="7" fillId="0" borderId="1" xfId="0" applyFont="1" applyBorder="1">
      <alignment vertical="center"/>
    </xf>
    <xf numFmtId="0" fontId="8" fillId="0" borderId="0" xfId="0" applyFont="1">
      <alignment vertical="center"/>
    </xf>
    <xf numFmtId="0" fontId="9" fillId="0" borderId="0" xfId="0" applyFont="1" applyAlignment="1">
      <alignment horizontal="left" vertical="center"/>
    </xf>
    <xf numFmtId="0" fontId="13" fillId="0" borderId="9" xfId="0" applyFont="1" applyBorder="1">
      <alignment vertical="center"/>
    </xf>
    <xf numFmtId="0" fontId="11" fillId="0" borderId="1" xfId="0" applyFont="1" applyBorder="1" applyAlignment="1">
      <alignment vertical="center" wrapText="1"/>
    </xf>
    <xf numFmtId="0" fontId="11" fillId="0" borderId="1" xfId="0" applyFont="1" applyBorder="1">
      <alignment vertical="center"/>
    </xf>
    <xf numFmtId="0" fontId="17" fillId="0" borderId="0" xfId="0" applyFont="1" applyBorder="1" applyAlignment="1">
      <alignment vertical="center" wrapText="1"/>
    </xf>
    <xf numFmtId="0" fontId="18" fillId="0" borderId="0" xfId="0" applyFont="1">
      <alignment vertical="center"/>
    </xf>
    <xf numFmtId="1" fontId="18" fillId="0" borderId="1" xfId="0" quotePrefix="1" applyNumberFormat="1" applyFont="1" applyFill="1" applyBorder="1" applyAlignment="1" applyProtection="1">
      <alignment horizontal="center" vertical="center" wrapText="1"/>
      <protection hidden="1"/>
    </xf>
    <xf numFmtId="0" fontId="18" fillId="0" borderId="1" xfId="0" applyFont="1" applyBorder="1" applyAlignment="1" applyProtection="1">
      <alignment horizontal="center" vertical="center"/>
    </xf>
    <xf numFmtId="0" fontId="18" fillId="0" borderId="1" xfId="0" applyFont="1" applyBorder="1" applyProtection="1">
      <alignment vertical="center"/>
    </xf>
    <xf numFmtId="0" fontId="6" fillId="5" borderId="1" xfId="0" applyFont="1" applyFill="1" applyBorder="1" applyAlignment="1">
      <alignment horizontal="center" vertical="center" wrapText="1"/>
    </xf>
    <xf numFmtId="0" fontId="6" fillId="5" borderId="1" xfId="0" applyFont="1" applyFill="1" applyBorder="1" applyAlignment="1">
      <alignment horizontal="left" vertical="center" wrapText="1"/>
    </xf>
    <xf numFmtId="0" fontId="19" fillId="0" borderId="6" xfId="0" applyFont="1" applyFill="1" applyBorder="1" applyAlignment="1">
      <alignment horizontal="left" vertical="center" wrapText="1"/>
    </xf>
    <xf numFmtId="0" fontId="21" fillId="0" borderId="0" xfId="0" applyFont="1" applyAlignment="1">
      <alignment vertical="center"/>
    </xf>
    <xf numFmtId="0" fontId="20" fillId="0" borderId="0" xfId="0" applyFont="1">
      <alignment vertical="center"/>
    </xf>
    <xf numFmtId="0" fontId="20" fillId="0" borderId="0" xfId="0" applyFont="1" applyAlignment="1">
      <alignment horizontal="center" vertical="center"/>
    </xf>
    <xf numFmtId="0" fontId="17" fillId="0" borderId="15" xfId="0" applyFont="1" applyBorder="1" applyAlignment="1">
      <alignment horizontal="left" vertical="center" wrapText="1"/>
    </xf>
    <xf numFmtId="0" fontId="17" fillId="0" borderId="0" xfId="0" applyFont="1" applyBorder="1" applyAlignment="1">
      <alignment horizontal="left" vertical="center" wrapText="1"/>
    </xf>
    <xf numFmtId="0" fontId="17" fillId="0" borderId="8" xfId="0" applyFont="1" applyBorder="1" applyAlignment="1">
      <alignment horizontal="left" vertical="center" wrapText="1"/>
    </xf>
    <xf numFmtId="0" fontId="17" fillId="0" borderId="16" xfId="0" applyFont="1" applyBorder="1" applyAlignment="1">
      <alignment horizontal="left" vertical="center" wrapText="1"/>
    </xf>
    <xf numFmtId="0" fontId="17" fillId="0" borderId="18" xfId="0" applyFont="1" applyBorder="1" applyAlignment="1">
      <alignment horizontal="left" vertical="center" wrapText="1"/>
    </xf>
    <xf numFmtId="0" fontId="17" fillId="0" borderId="20" xfId="0" applyFont="1" applyBorder="1" applyAlignment="1">
      <alignment horizontal="left" vertical="center" wrapText="1"/>
    </xf>
    <xf numFmtId="0" fontId="12" fillId="0" borderId="8" xfId="0" applyFont="1" applyBorder="1" applyAlignment="1">
      <alignment horizontal="center" vertical="center"/>
    </xf>
    <xf numFmtId="0" fontId="7" fillId="0" borderId="2" xfId="0" applyFont="1" applyBorder="1" applyAlignment="1">
      <alignment horizontal="left" vertical="top"/>
    </xf>
    <xf numFmtId="0" fontId="7" fillId="0" borderId="3" xfId="0" applyFont="1" applyBorder="1" applyAlignment="1">
      <alignment horizontal="left" vertical="top"/>
    </xf>
    <xf numFmtId="0" fontId="7" fillId="0" borderId="4" xfId="0" applyFont="1" applyBorder="1" applyAlignment="1">
      <alignment horizontal="left" vertical="top"/>
    </xf>
    <xf numFmtId="0" fontId="11" fillId="0" borderId="5" xfId="0" applyFont="1" applyBorder="1" applyAlignment="1">
      <alignment horizontal="center" vertical="center"/>
    </xf>
    <xf numFmtId="0" fontId="11" fillId="0" borderId="7" xfId="0" applyFont="1" applyBorder="1" applyAlignment="1">
      <alignment horizontal="center" vertical="center"/>
    </xf>
    <xf numFmtId="0" fontId="11" fillId="0" borderId="6" xfId="0" applyFont="1" applyBorder="1" applyAlignment="1">
      <alignment horizontal="center" vertical="center"/>
    </xf>
    <xf numFmtId="0" fontId="14" fillId="2" borderId="1" xfId="0" applyFont="1" applyFill="1" applyBorder="1" applyAlignment="1" applyProtection="1">
      <alignment horizontal="left" vertical="center" wrapText="1"/>
      <protection locked="0"/>
    </xf>
    <xf numFmtId="0" fontId="13" fillId="0" borderId="10" xfId="0" applyFont="1" applyBorder="1" applyAlignment="1">
      <alignment horizontal="left" vertical="center" wrapText="1"/>
    </xf>
    <xf numFmtId="0" fontId="13" fillId="0" borderId="11" xfId="0" applyFont="1" applyBorder="1" applyAlignment="1">
      <alignment horizontal="left" vertical="center" wrapText="1"/>
    </xf>
    <xf numFmtId="0" fontId="9" fillId="2" borderId="2" xfId="0" applyFont="1" applyFill="1" applyBorder="1" applyAlignment="1" applyProtection="1">
      <alignment horizontal="center" vertical="center"/>
      <protection locked="0"/>
    </xf>
    <xf numFmtId="0" fontId="9" fillId="2" borderId="3" xfId="0" applyFont="1" applyFill="1" applyBorder="1" applyAlignment="1" applyProtection="1">
      <alignment horizontal="center" vertical="center"/>
      <protection locked="0"/>
    </xf>
    <xf numFmtId="0" fontId="9" fillId="2" borderId="4" xfId="0" applyFont="1" applyFill="1" applyBorder="1" applyAlignment="1" applyProtection="1">
      <alignment horizontal="center" vertical="center"/>
      <protection locked="0"/>
    </xf>
    <xf numFmtId="49" fontId="9" fillId="2" borderId="2" xfId="0" applyNumberFormat="1" applyFont="1" applyFill="1" applyBorder="1" applyAlignment="1" applyProtection="1">
      <alignment horizontal="center" vertical="center"/>
      <protection locked="0"/>
    </xf>
    <xf numFmtId="49" fontId="9" fillId="2" borderId="3" xfId="0" applyNumberFormat="1" applyFont="1" applyFill="1" applyBorder="1" applyAlignment="1" applyProtection="1">
      <alignment horizontal="center" vertical="center"/>
      <protection locked="0"/>
    </xf>
    <xf numFmtId="49" fontId="9" fillId="2" borderId="4" xfId="0" applyNumberFormat="1" applyFont="1" applyFill="1" applyBorder="1" applyAlignment="1" applyProtection="1">
      <alignment horizontal="center" vertical="center"/>
      <protection locked="0"/>
    </xf>
    <xf numFmtId="0" fontId="11" fillId="0" borderId="1" xfId="0" applyFont="1" applyBorder="1" applyAlignment="1">
      <alignment horizontal="center" vertical="center"/>
    </xf>
    <xf numFmtId="0" fontId="9" fillId="2" borderId="1" xfId="0" applyFont="1" applyFill="1" applyBorder="1" applyAlignment="1" applyProtection="1">
      <alignment horizontal="left" vertical="center"/>
      <protection locked="0"/>
    </xf>
    <xf numFmtId="0" fontId="9" fillId="2" borderId="12" xfId="0" applyFont="1" applyFill="1" applyBorder="1" applyAlignment="1" applyProtection="1">
      <alignment horizontal="left" vertical="center" wrapText="1"/>
      <protection locked="0"/>
    </xf>
    <xf numFmtId="0" fontId="7" fillId="0" borderId="2" xfId="0" applyFont="1" applyFill="1" applyBorder="1" applyAlignment="1">
      <alignment horizontal="left" vertical="top" wrapText="1"/>
    </xf>
    <xf numFmtId="0" fontId="7" fillId="0" borderId="3" xfId="0" applyFont="1" applyFill="1" applyBorder="1" applyAlignment="1">
      <alignment horizontal="left" vertical="top" wrapText="1"/>
    </xf>
    <xf numFmtId="0" fontId="7" fillId="0" borderId="4" xfId="0" applyFont="1" applyFill="1" applyBorder="1" applyAlignment="1">
      <alignment horizontal="left" vertical="top" wrapText="1"/>
    </xf>
    <xf numFmtId="0" fontId="16" fillId="0" borderId="1" xfId="0" applyFont="1" applyBorder="1" applyAlignment="1">
      <alignment vertical="center" wrapText="1"/>
    </xf>
    <xf numFmtId="0" fontId="16" fillId="0" borderId="2" xfId="0" applyFont="1" applyBorder="1" applyAlignment="1">
      <alignment vertical="center" wrapText="1"/>
    </xf>
    <xf numFmtId="0" fontId="17" fillId="0" borderId="14" xfId="0" applyFont="1" applyBorder="1" applyAlignment="1">
      <alignment horizontal="left" vertical="center" wrapText="1"/>
    </xf>
    <xf numFmtId="0" fontId="17" fillId="0" borderId="17" xfId="0" applyFont="1" applyBorder="1" applyAlignment="1">
      <alignment horizontal="left" vertical="center" wrapText="1"/>
    </xf>
    <xf numFmtId="0" fontId="17" fillId="0" borderId="19" xfId="0" applyFont="1" applyBorder="1" applyAlignment="1">
      <alignment horizontal="left" vertical="center" wrapText="1"/>
    </xf>
  </cellXfs>
  <cellStyles count="2">
    <cellStyle name="一般" xfId="0" builtinId="0"/>
    <cellStyle name="百分比" xfId="1" builtinI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externalLink" Target="externalLinks/externalLink1.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C:\Users\user\AppData\Local\Microsoft\Windows\INetCache\Content.Outlook\8BS9M4A6\2024&#35542;&#25991;&#29518;&#21237;&#30003;&#35531;&#34920;_1130730&#20462;.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申請表"/>
      <sheetName val="分數參考表"/>
      <sheetName val="工作表2"/>
    </sheetNames>
    <sheetDataSet>
      <sheetData sheetId="0">
        <row r="20">
          <cell r="I20" t="str">
            <v xml:space="preserve">※不獎勵期刊(包含子期刊)或出版社：
（1）MDPI 
（2）Frontiers 
（3）Scientific Reports 
（4）Plos One 
（5）ACS Omega 
（6）SAGE Open </v>
          </cell>
        </row>
      </sheetData>
      <sheetData sheetId="1">
        <row r="2">
          <cell r="A2" t="str">
            <v>頂尖期刊-自然、科學</v>
          </cell>
          <cell r="B2" t="str">
            <v>第一作者</v>
          </cell>
          <cell r="C2">
            <v>300</v>
          </cell>
        </row>
        <row r="3">
          <cell r="A3" t="str">
            <v>頂尖期刊-自然、科學</v>
          </cell>
          <cell r="B3" t="str">
            <v>第二、三作者</v>
          </cell>
          <cell r="C3">
            <v>180</v>
          </cell>
        </row>
        <row r="4">
          <cell r="A4" t="str">
            <v>頂尖期刊-自然、科學</v>
          </cell>
          <cell r="B4" t="str">
            <v>第四(含)作者以後</v>
          </cell>
          <cell r="C4">
            <v>90</v>
          </cell>
        </row>
        <row r="5">
          <cell r="A5" t="str">
            <v>頂尖期刊-自然、科學</v>
          </cell>
          <cell r="B5" t="str">
            <v>通訊作者(或第二作者)且第一作者為指導(本校)學生</v>
          </cell>
          <cell r="C5">
            <v>300</v>
          </cell>
        </row>
        <row r="6">
          <cell r="A6" t="str">
            <v>頂尖期刊-自然、科學</v>
          </cell>
          <cell r="B6" t="str">
            <v>唯一通訊作者</v>
          </cell>
          <cell r="C6">
            <v>180</v>
          </cell>
        </row>
        <row r="7">
          <cell r="A7" t="str">
            <v>頂尖期刊-非自然、科學及期刊影響指數≧30</v>
          </cell>
          <cell r="B7" t="str">
            <v>第一作者</v>
          </cell>
          <cell r="C7">
            <v>200</v>
          </cell>
        </row>
        <row r="8">
          <cell r="A8" t="str">
            <v>頂尖期刊-非自然、科學及期刊影響指數≧30</v>
          </cell>
          <cell r="B8" t="str">
            <v>第二、三作者</v>
          </cell>
          <cell r="C8">
            <v>120</v>
          </cell>
        </row>
        <row r="9">
          <cell r="A9" t="str">
            <v>頂尖期刊-非自然、科學及期刊影響指數≧30</v>
          </cell>
          <cell r="B9" t="str">
            <v>第四(含)作者以後</v>
          </cell>
          <cell r="C9">
            <v>60</v>
          </cell>
        </row>
        <row r="10">
          <cell r="A10" t="str">
            <v>頂尖期刊-非自然、科學及期刊影響指數≧30</v>
          </cell>
          <cell r="B10" t="str">
            <v>通訊作者(或第二作者)且第一作者為指導(本校)學生</v>
          </cell>
          <cell r="C10">
            <v>200</v>
          </cell>
        </row>
        <row r="11">
          <cell r="A11" t="str">
            <v>頂尖期刊-非自然、科學及期刊影響指數≧30</v>
          </cell>
          <cell r="B11" t="str">
            <v>唯一通訊作者</v>
          </cell>
          <cell r="C11">
            <v>120</v>
          </cell>
        </row>
        <row r="12">
          <cell r="A12" t="str">
            <v>卓越期刊-20≦影響指數＜30</v>
          </cell>
          <cell r="B12" t="str">
            <v>第一作者</v>
          </cell>
          <cell r="C12">
            <v>100</v>
          </cell>
        </row>
        <row r="13">
          <cell r="A13" t="str">
            <v>卓越期刊-20≦影響指數＜30</v>
          </cell>
          <cell r="B13" t="str">
            <v>第二、三作者</v>
          </cell>
          <cell r="C13">
            <v>60</v>
          </cell>
        </row>
        <row r="14">
          <cell r="A14" t="str">
            <v>卓越期刊-20≦影響指數＜30</v>
          </cell>
          <cell r="B14" t="str">
            <v>第四(含)作者以後</v>
          </cell>
          <cell r="C14">
            <v>30</v>
          </cell>
        </row>
        <row r="15">
          <cell r="A15" t="str">
            <v>卓越期刊-20≦影響指數＜30</v>
          </cell>
          <cell r="B15" t="str">
            <v>通訊作者(或第二作者)且第一作者為指導(本校)學生</v>
          </cell>
          <cell r="C15">
            <v>100</v>
          </cell>
        </row>
        <row r="16">
          <cell r="A16" t="str">
            <v>卓越期刊-20≦影響指數＜30</v>
          </cell>
          <cell r="B16" t="str">
            <v>唯一通訊作者</v>
          </cell>
          <cell r="C16">
            <v>60</v>
          </cell>
        </row>
        <row r="17">
          <cell r="A17" t="str">
            <v>傑出期刊-10≦影響指數＜20或領域排名前10%(含)的期刊</v>
          </cell>
          <cell r="B17" t="str">
            <v>第一作者</v>
          </cell>
          <cell r="C17">
            <v>50</v>
          </cell>
        </row>
        <row r="18">
          <cell r="A18" t="str">
            <v>傑出期刊-10≦影響指數＜20或領域排名前10%(含)的期刊</v>
          </cell>
          <cell r="B18" t="str">
            <v>第二、三作者</v>
          </cell>
          <cell r="C18">
            <v>30</v>
          </cell>
        </row>
        <row r="19">
          <cell r="A19" t="str">
            <v>傑出期刊-10≦影響指數＜20或領域排名前10%(含)的期刊</v>
          </cell>
          <cell r="B19" t="str">
            <v>第四(含)作者以後</v>
          </cell>
          <cell r="C19">
            <v>15</v>
          </cell>
        </row>
        <row r="20">
          <cell r="A20" t="str">
            <v>傑出期刊-10≦影響指數＜20或領域排名前10%(含)的期刊</v>
          </cell>
          <cell r="B20" t="str">
            <v>通訊作者(或第二作者)且第一作者為指導(本校)學生</v>
          </cell>
          <cell r="C20">
            <v>50</v>
          </cell>
        </row>
        <row r="21">
          <cell r="A21" t="str">
            <v>傑出期刊-10≦影響指數＜20或領域排名前10%(含)的期刊</v>
          </cell>
          <cell r="B21" t="str">
            <v>唯一通訊作者</v>
          </cell>
          <cell r="C21">
            <v>30</v>
          </cell>
        </row>
        <row r="22">
          <cell r="A22" t="str">
            <v>優良期刊-影響指數為該領域排名介於11%至Q1等級的期刊</v>
          </cell>
          <cell r="B22" t="str">
            <v>第一作者</v>
          </cell>
          <cell r="C22">
            <v>30</v>
          </cell>
        </row>
        <row r="23">
          <cell r="A23" t="str">
            <v>優良期刊-影響指數為該領域排名介於11%至Q1等級的期刊</v>
          </cell>
          <cell r="B23" t="str">
            <v>第二、三作者</v>
          </cell>
          <cell r="C23">
            <v>18</v>
          </cell>
        </row>
        <row r="24">
          <cell r="A24" t="str">
            <v>優良期刊-影響指數為該領域排名介於11%至Q1等級的期刊</v>
          </cell>
          <cell r="B24" t="str">
            <v>第四(含)作者以後</v>
          </cell>
          <cell r="C24">
            <v>9</v>
          </cell>
        </row>
        <row r="25">
          <cell r="A25" t="str">
            <v>優良期刊-影響指數為該領域排名介於11%至Q1等級的期刊</v>
          </cell>
          <cell r="B25" t="str">
            <v>通訊作者(或第二作者)且第一作者為指導(本校)學生</v>
          </cell>
          <cell r="C25">
            <v>30</v>
          </cell>
        </row>
        <row r="26">
          <cell r="A26" t="str">
            <v>優良期刊-影響指數為該領域排名介於11%至Q1等級的期刊</v>
          </cell>
          <cell r="B26" t="str">
            <v>唯一通訊作者</v>
          </cell>
          <cell r="C26">
            <v>18</v>
          </cell>
        </row>
        <row r="27">
          <cell r="A27" t="str">
            <v>甲級期刊-影響指數為該領域排名列Q2等級的期刊</v>
          </cell>
          <cell r="B27" t="str">
            <v>第一作者</v>
          </cell>
          <cell r="C27">
            <v>20</v>
          </cell>
        </row>
        <row r="28">
          <cell r="A28" t="str">
            <v>甲級期刊-影響指數為該領域排名列Q2等級的期刊</v>
          </cell>
          <cell r="B28" t="str">
            <v>第二、三作者</v>
          </cell>
          <cell r="C28">
            <v>12</v>
          </cell>
        </row>
        <row r="29">
          <cell r="A29" t="str">
            <v>甲級期刊-影響指數為該領域排名列Q2等級的期刊</v>
          </cell>
          <cell r="B29" t="str">
            <v>第四(含)作者以後</v>
          </cell>
          <cell r="C29">
            <v>6</v>
          </cell>
        </row>
        <row r="30">
          <cell r="A30" t="str">
            <v>甲級期刊-影響指數為該領域排名列Q2等級的期刊</v>
          </cell>
          <cell r="B30" t="str">
            <v>通訊作者(或第二作者)且第一作者為指導(本校)學生</v>
          </cell>
          <cell r="C30">
            <v>20</v>
          </cell>
        </row>
        <row r="31">
          <cell r="A31" t="str">
            <v>甲級期刊-影響指數為該領域排名列Q2等級的期刊</v>
          </cell>
          <cell r="B31" t="str">
            <v>唯一通訊作者</v>
          </cell>
          <cell r="C31">
            <v>12</v>
          </cell>
        </row>
        <row r="32">
          <cell r="A32" t="str">
            <v>一般期刊-影響指數為該領域排名Q3及Q4等級的期刊</v>
          </cell>
          <cell r="B32" t="str">
            <v>第一作者</v>
          </cell>
          <cell r="C32">
            <v>10</v>
          </cell>
        </row>
        <row r="33">
          <cell r="A33" t="str">
            <v>一般期刊-影響指數為該領域排名Q3及Q4等級的期刊</v>
          </cell>
          <cell r="B33" t="str">
            <v>第二、三作者</v>
          </cell>
          <cell r="C33">
            <v>6</v>
          </cell>
        </row>
        <row r="34">
          <cell r="A34" t="str">
            <v>一般期刊-影響指數為該領域排名Q3及Q4等級的期刊</v>
          </cell>
          <cell r="B34" t="str">
            <v>第四(含)作者以後</v>
          </cell>
          <cell r="C34">
            <v>3</v>
          </cell>
        </row>
        <row r="35">
          <cell r="A35" t="str">
            <v>一般期刊-影響指數為該領域排名Q3及Q4等級的期刊</v>
          </cell>
          <cell r="B35" t="str">
            <v>通訊作者(或第二作者)且第一作者為指導(本校)學生</v>
          </cell>
          <cell r="C35">
            <v>10</v>
          </cell>
        </row>
        <row r="36">
          <cell r="A36" t="str">
            <v>一般期刊-影響指數為該領域排名Q3及Q4等級的期刊</v>
          </cell>
          <cell r="B36" t="str">
            <v>唯一通訊作者</v>
          </cell>
          <cell r="C36">
            <v>6</v>
          </cell>
        </row>
      </sheetData>
      <sheetData sheetId="2">
        <row r="1">
          <cell r="E1">
            <v>0</v>
          </cell>
          <cell r="F1">
            <v>1</v>
          </cell>
        </row>
        <row r="2">
          <cell r="E2">
            <v>1</v>
          </cell>
          <cell r="F2">
            <v>1.1000000000000001</v>
          </cell>
        </row>
        <row r="3">
          <cell r="E3">
            <v>2</v>
          </cell>
          <cell r="F3">
            <v>1.2</v>
          </cell>
        </row>
        <row r="4">
          <cell r="E4">
            <v>3</v>
          </cell>
          <cell r="F4">
            <v>1.3</v>
          </cell>
        </row>
        <row r="5">
          <cell r="E5">
            <v>4</v>
          </cell>
          <cell r="F5">
            <v>1.4</v>
          </cell>
        </row>
      </sheetData>
    </sheetDataSet>
  </externalBook>
</externalLink>
</file>

<file path=xl/theme/theme1.xml><?xml version="1.0" encoding="utf-8"?>
<a:theme xmlns:a="http://schemas.openxmlformats.org/drawingml/2006/main" name="Office 佈景主題">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U31"/>
  <sheetViews>
    <sheetView tabSelected="1" view="pageBreakPreview" topLeftCell="A10" zoomScale="70" zoomScaleNormal="70" zoomScaleSheetLayoutView="70" workbookViewId="0">
      <selection activeCell="M18" sqref="M18"/>
    </sheetView>
  </sheetViews>
  <sheetFormatPr defaultRowHeight="15.75" x14ac:dyDescent="0.25"/>
  <cols>
    <col min="1" max="1" width="19.625" style="21" customWidth="1"/>
    <col min="2" max="2" width="30.125" style="21" customWidth="1"/>
    <col min="3" max="3" width="20.625" style="21" customWidth="1"/>
    <col min="4" max="4" width="21.5" style="21" customWidth="1"/>
    <col min="5" max="5" width="11.875" style="21" bestFit="1" customWidth="1"/>
    <col min="6" max="7" width="14.75" style="21" customWidth="1"/>
    <col min="8" max="8" width="15.625" style="21" customWidth="1"/>
    <col min="9" max="9" width="12.625" style="21" customWidth="1"/>
    <col min="10" max="11" width="26.875" style="21" customWidth="1"/>
    <col min="12" max="12" width="31.625" style="21" customWidth="1"/>
    <col min="13" max="13" width="19.75" style="21" customWidth="1"/>
    <col min="14" max="14" width="35.25" style="21" customWidth="1"/>
    <col min="15" max="15" width="13.125" style="21" customWidth="1"/>
    <col min="16" max="17" width="9" style="21" customWidth="1"/>
    <col min="18" max="21" width="9" style="21" hidden="1" customWidth="1"/>
    <col min="22" max="24" width="9" style="21" customWidth="1"/>
    <col min="25" max="16384" width="9" style="21"/>
  </cols>
  <sheetData>
    <row r="1" spans="1:20" ht="29.25" customHeight="1" x14ac:dyDescent="0.25">
      <c r="A1" s="63" t="s">
        <v>54</v>
      </c>
      <c r="B1" s="63"/>
      <c r="C1" s="63"/>
      <c r="D1" s="63"/>
      <c r="E1" s="63"/>
      <c r="F1" s="63"/>
      <c r="G1" s="63"/>
      <c r="H1" s="63"/>
      <c r="I1" s="63"/>
      <c r="J1" s="63"/>
      <c r="K1" s="63"/>
      <c r="L1" s="63"/>
      <c r="M1" s="63"/>
      <c r="N1" s="63"/>
      <c r="O1" s="63"/>
    </row>
    <row r="2" spans="1:20" ht="29.25" customHeight="1" x14ac:dyDescent="0.25">
      <c r="A2" s="43" t="s">
        <v>24</v>
      </c>
      <c r="B2" s="79">
        <v>2024</v>
      </c>
      <c r="C2" s="79"/>
      <c r="D2" s="44" t="s">
        <v>25</v>
      </c>
      <c r="E2" s="73"/>
      <c r="F2" s="74"/>
      <c r="G2" s="74"/>
      <c r="H2" s="75"/>
      <c r="I2" s="67" t="s">
        <v>26</v>
      </c>
      <c r="J2" s="70" t="s">
        <v>49</v>
      </c>
      <c r="K2" s="70"/>
      <c r="L2" s="70"/>
      <c r="M2" s="70"/>
      <c r="N2" s="70"/>
      <c r="O2" s="70"/>
    </row>
    <row r="3" spans="1:20" ht="29.25" customHeight="1" x14ac:dyDescent="0.25">
      <c r="A3" s="71" t="s">
        <v>27</v>
      </c>
      <c r="B3" s="80" t="s">
        <v>50</v>
      </c>
      <c r="C3" s="80"/>
      <c r="D3" s="45" t="s">
        <v>28</v>
      </c>
      <c r="E3" s="76"/>
      <c r="F3" s="77"/>
      <c r="G3" s="77"/>
      <c r="H3" s="78"/>
      <c r="I3" s="68"/>
      <c r="J3" s="70"/>
      <c r="K3" s="70"/>
      <c r="L3" s="70"/>
      <c r="M3" s="70"/>
      <c r="N3" s="70"/>
      <c r="O3" s="70"/>
    </row>
    <row r="4" spans="1:20" ht="29.25" customHeight="1" thickBot="1" x14ac:dyDescent="0.3">
      <c r="A4" s="72"/>
      <c r="B4" s="81" t="s">
        <v>51</v>
      </c>
      <c r="C4" s="81"/>
      <c r="D4" s="45" t="s">
        <v>29</v>
      </c>
      <c r="E4" s="76"/>
      <c r="F4" s="77"/>
      <c r="G4" s="77"/>
      <c r="H4" s="78"/>
      <c r="I4" s="69"/>
      <c r="J4" s="70"/>
      <c r="K4" s="70"/>
      <c r="L4" s="70"/>
      <c r="M4" s="70"/>
      <c r="N4" s="70"/>
      <c r="O4" s="70"/>
    </row>
    <row r="5" spans="1:20" s="27" customFormat="1" x14ac:dyDescent="0.25">
      <c r="A5" s="22"/>
      <c r="B5" s="23"/>
      <c r="C5" s="24"/>
      <c r="D5" s="25"/>
      <c r="E5" s="25"/>
      <c r="F5" s="25"/>
      <c r="G5" s="26"/>
      <c r="H5" s="23"/>
      <c r="I5" s="23"/>
      <c r="J5" s="23"/>
      <c r="K5" s="23"/>
      <c r="L5" s="23"/>
      <c r="M5" s="23"/>
      <c r="N5" s="23"/>
    </row>
    <row r="6" spans="1:20" ht="18.75" x14ac:dyDescent="0.25">
      <c r="A6" s="12" t="s">
        <v>30</v>
      </c>
    </row>
    <row r="7" spans="1:20" ht="96" customHeight="1" x14ac:dyDescent="0.25">
      <c r="A7" s="13" t="s">
        <v>55</v>
      </c>
      <c r="B7" s="13" t="s">
        <v>69</v>
      </c>
      <c r="C7" s="13" t="s">
        <v>70</v>
      </c>
      <c r="D7" s="13" t="s">
        <v>57</v>
      </c>
      <c r="E7" s="13" t="s">
        <v>58</v>
      </c>
      <c r="F7" s="13" t="s">
        <v>56</v>
      </c>
      <c r="G7" s="13" t="s">
        <v>0</v>
      </c>
      <c r="H7" s="51" t="s">
        <v>62</v>
      </c>
      <c r="I7" s="13" t="s">
        <v>59</v>
      </c>
      <c r="J7" s="52" t="s">
        <v>60</v>
      </c>
      <c r="K7" s="14" t="s">
        <v>61</v>
      </c>
      <c r="L7" s="15" t="s">
        <v>63</v>
      </c>
      <c r="M7" s="20" t="s">
        <v>64</v>
      </c>
      <c r="N7" s="14" t="s">
        <v>66</v>
      </c>
      <c r="O7" s="13" t="s">
        <v>67</v>
      </c>
      <c r="R7" s="28" t="s">
        <v>42</v>
      </c>
      <c r="S7" s="28" t="s">
        <v>43</v>
      </c>
      <c r="T7" s="28" t="s">
        <v>43</v>
      </c>
    </row>
    <row r="8" spans="1:20" ht="48.75" x14ac:dyDescent="0.25">
      <c r="A8" s="29"/>
      <c r="B8" s="30"/>
      <c r="C8" s="30"/>
      <c r="D8" s="30"/>
      <c r="E8" s="30"/>
      <c r="F8" s="31"/>
      <c r="G8" s="30"/>
      <c r="H8" s="30"/>
      <c r="I8" s="32"/>
      <c r="J8" s="32"/>
      <c r="K8" s="32"/>
      <c r="L8" s="32"/>
      <c r="M8" s="32"/>
      <c r="N8" s="53" t="s">
        <v>65</v>
      </c>
      <c r="O8" s="29">
        <f t="shared" ref="O8:O18" si="0">T8</f>
        <v>0</v>
      </c>
      <c r="R8" s="33" t="e">
        <f t="array" ref="R8">INDEX(分數參考表!C$2:C$36,MATCH(申請表!H8&amp;申請表!I8,分數參考表!A$2:A$36&amp;分數參考表!B$2:B$36,0))</f>
        <v>#N/A</v>
      </c>
      <c r="S8" s="34">
        <f>VLOOKUP(COUNTIF(J8:M8,"Yes"),工作表2!E$1:F$5,2,0)</f>
        <v>1</v>
      </c>
      <c r="T8" s="35">
        <f t="shared" ref="T8" si="1">IFERROR(R8*S8,0)</f>
        <v>0</v>
      </c>
    </row>
    <row r="9" spans="1:20" ht="48.75" x14ac:dyDescent="0.25">
      <c r="A9" s="36"/>
      <c r="B9" s="37"/>
      <c r="C9" s="37"/>
      <c r="D9" s="37"/>
      <c r="E9" s="30"/>
      <c r="F9" s="38"/>
      <c r="G9" s="37"/>
      <c r="H9" s="30"/>
      <c r="I9" s="32"/>
      <c r="J9" s="32"/>
      <c r="K9" s="32"/>
      <c r="L9" s="32"/>
      <c r="M9" s="32"/>
      <c r="N9" s="16" t="s">
        <v>45</v>
      </c>
      <c r="O9" s="36">
        <f t="shared" si="0"/>
        <v>0</v>
      </c>
      <c r="R9" s="33" t="e">
        <f t="array" ref="R9">INDEX(分數參考表!C$2:C$36,MATCH(申請表!H9&amp;申請表!I9,分數參考表!A$2:A$36&amp;分數參考表!B$2:B$36,0))</f>
        <v>#N/A</v>
      </c>
      <c r="S9" s="34">
        <f>VLOOKUP(COUNTIF(J9:M9,"Yes"),工作表2!E$1:F$5,2,0)</f>
        <v>1</v>
      </c>
      <c r="T9" s="35">
        <f t="shared" ref="T9:T21" si="2">IFERROR(R9*S9,0)</f>
        <v>0</v>
      </c>
    </row>
    <row r="10" spans="1:20" ht="48.75" x14ac:dyDescent="0.25">
      <c r="A10" s="36"/>
      <c r="B10" s="37"/>
      <c r="C10" s="37"/>
      <c r="D10" s="37"/>
      <c r="E10" s="30"/>
      <c r="F10" s="38"/>
      <c r="G10" s="37"/>
      <c r="H10" s="30"/>
      <c r="I10" s="32"/>
      <c r="J10" s="32"/>
      <c r="K10" s="32"/>
      <c r="L10" s="32"/>
      <c r="M10" s="32"/>
      <c r="N10" s="16" t="s">
        <v>46</v>
      </c>
      <c r="O10" s="36">
        <f t="shared" si="0"/>
        <v>0</v>
      </c>
      <c r="R10" s="33" t="e">
        <f t="array" ref="R10">INDEX(分數參考表!C$2:C$36,MATCH(申請表!H10&amp;申請表!I10,分數參考表!A$2:A$36&amp;分數參考表!B$2:B$36,0))</f>
        <v>#N/A</v>
      </c>
      <c r="S10" s="34">
        <f>VLOOKUP(COUNTIF(J10:M10,"Yes"),工作表2!E$1:F$5,2,0)</f>
        <v>1</v>
      </c>
      <c r="T10" s="35">
        <f t="shared" si="2"/>
        <v>0</v>
      </c>
    </row>
    <row r="11" spans="1:20" ht="48.75" x14ac:dyDescent="0.25">
      <c r="A11" s="36"/>
      <c r="B11" s="37"/>
      <c r="C11" s="37"/>
      <c r="D11" s="37"/>
      <c r="E11" s="30"/>
      <c r="F11" s="38"/>
      <c r="G11" s="37"/>
      <c r="H11" s="30"/>
      <c r="I11" s="32"/>
      <c r="J11" s="32"/>
      <c r="K11" s="32"/>
      <c r="L11" s="32"/>
      <c r="M11" s="32"/>
      <c r="N11" s="16" t="s">
        <v>45</v>
      </c>
      <c r="O11" s="36">
        <f t="shared" si="0"/>
        <v>0</v>
      </c>
      <c r="R11" s="33" t="e">
        <f t="array" ref="R11">INDEX(分數參考表!C$2:C$36,MATCH(申請表!H11&amp;申請表!I11,分數參考表!A$2:A$36&amp;分數參考表!B$2:B$36,0))</f>
        <v>#N/A</v>
      </c>
      <c r="S11" s="34">
        <f>VLOOKUP(COUNTIF(J11:M11,"Yes"),工作表2!E$1:F$5,2,0)</f>
        <v>1</v>
      </c>
      <c r="T11" s="35">
        <f t="shared" si="2"/>
        <v>0</v>
      </c>
    </row>
    <row r="12" spans="1:20" ht="48.75" x14ac:dyDescent="0.25">
      <c r="A12" s="36"/>
      <c r="B12" s="37"/>
      <c r="C12" s="37"/>
      <c r="D12" s="37"/>
      <c r="E12" s="30"/>
      <c r="F12" s="38"/>
      <c r="G12" s="37"/>
      <c r="H12" s="30"/>
      <c r="I12" s="32"/>
      <c r="J12" s="32"/>
      <c r="K12" s="32"/>
      <c r="L12" s="32"/>
      <c r="M12" s="32"/>
      <c r="N12" s="16" t="s">
        <v>46</v>
      </c>
      <c r="O12" s="36">
        <f t="shared" si="0"/>
        <v>0</v>
      </c>
      <c r="R12" s="33" t="e">
        <f t="array" ref="R12">INDEX(分數參考表!C$2:C$36,MATCH(申請表!H12&amp;申請表!I12,分數參考表!A$2:A$36&amp;分數參考表!B$2:B$36,0))</f>
        <v>#N/A</v>
      </c>
      <c r="S12" s="34">
        <f>VLOOKUP(COUNTIF(J12:M12,"Yes"),工作表2!E$1:F$5,2,0)</f>
        <v>1</v>
      </c>
      <c r="T12" s="35">
        <f t="shared" si="2"/>
        <v>0</v>
      </c>
    </row>
    <row r="13" spans="1:20" ht="48.75" x14ac:dyDescent="0.25">
      <c r="A13" s="36"/>
      <c r="B13" s="37"/>
      <c r="C13" s="37"/>
      <c r="D13" s="37"/>
      <c r="E13" s="30"/>
      <c r="F13" s="38"/>
      <c r="G13" s="37"/>
      <c r="H13" s="30"/>
      <c r="I13" s="32"/>
      <c r="J13" s="32"/>
      <c r="K13" s="32"/>
      <c r="L13" s="32"/>
      <c r="M13" s="32"/>
      <c r="N13" s="16" t="s">
        <v>45</v>
      </c>
      <c r="O13" s="36">
        <f t="shared" si="0"/>
        <v>0</v>
      </c>
      <c r="R13" s="33" t="e">
        <f t="array" ref="R13">INDEX(分數參考表!C$2:C$36,MATCH(申請表!H13&amp;申請表!I13,分數參考表!A$2:A$36&amp;分數參考表!B$2:B$36,0))</f>
        <v>#N/A</v>
      </c>
      <c r="S13" s="34">
        <f>VLOOKUP(COUNTIF(J13:M13,"Yes"),工作表2!E$1:F$5,2,0)</f>
        <v>1</v>
      </c>
      <c r="T13" s="35">
        <f t="shared" si="2"/>
        <v>0</v>
      </c>
    </row>
    <row r="14" spans="1:20" ht="48.75" x14ac:dyDescent="0.25">
      <c r="A14" s="36"/>
      <c r="B14" s="37"/>
      <c r="C14" s="37"/>
      <c r="D14" s="37"/>
      <c r="E14" s="30"/>
      <c r="F14" s="38"/>
      <c r="G14" s="37"/>
      <c r="H14" s="30"/>
      <c r="I14" s="32"/>
      <c r="J14" s="32"/>
      <c r="K14" s="32"/>
      <c r="L14" s="32"/>
      <c r="M14" s="32"/>
      <c r="N14" s="16" t="s">
        <v>44</v>
      </c>
      <c r="O14" s="36">
        <f t="shared" si="0"/>
        <v>0</v>
      </c>
      <c r="R14" s="33" t="e">
        <f t="array" ref="R14">INDEX(分數參考表!C$2:C$36,MATCH(申請表!H14&amp;申請表!I14,分數參考表!A$2:A$36&amp;分數參考表!B$2:B$36,0))</f>
        <v>#N/A</v>
      </c>
      <c r="S14" s="34">
        <f>VLOOKUP(COUNTIF(J14:M14,"Yes"),工作表2!E$1:F$5,2,0)</f>
        <v>1</v>
      </c>
      <c r="T14" s="35">
        <f t="shared" si="2"/>
        <v>0</v>
      </c>
    </row>
    <row r="15" spans="1:20" ht="48.75" x14ac:dyDescent="0.25">
      <c r="A15" s="36"/>
      <c r="B15" s="37"/>
      <c r="C15" s="37"/>
      <c r="D15" s="37"/>
      <c r="E15" s="30"/>
      <c r="F15" s="38"/>
      <c r="G15" s="37"/>
      <c r="H15" s="30"/>
      <c r="I15" s="32"/>
      <c r="J15" s="32"/>
      <c r="K15" s="32"/>
      <c r="L15" s="32"/>
      <c r="M15" s="32"/>
      <c r="N15" s="16" t="s">
        <v>44</v>
      </c>
      <c r="O15" s="36">
        <f t="shared" si="0"/>
        <v>0</v>
      </c>
      <c r="R15" s="33" t="e">
        <f t="array" ref="R15">INDEX(分數參考表!C$2:C$36,MATCH(申請表!H15&amp;申請表!I15,分數參考表!A$2:A$36&amp;分數參考表!B$2:B$36,0))</f>
        <v>#N/A</v>
      </c>
      <c r="S15" s="34">
        <f>VLOOKUP(COUNTIF(J15:M15,"Yes"),工作表2!E$1:F$5,2,0)</f>
        <v>1</v>
      </c>
      <c r="T15" s="35">
        <f t="shared" si="2"/>
        <v>0</v>
      </c>
    </row>
    <row r="16" spans="1:20" ht="48" customHeight="1" x14ac:dyDescent="0.25">
      <c r="A16" s="36"/>
      <c r="B16" s="37"/>
      <c r="C16" s="37"/>
      <c r="D16" s="37"/>
      <c r="E16" s="30"/>
      <c r="F16" s="38"/>
      <c r="G16" s="37"/>
      <c r="H16" s="30"/>
      <c r="I16" s="32"/>
      <c r="J16" s="32"/>
      <c r="K16" s="32"/>
      <c r="L16" s="32"/>
      <c r="M16" s="32"/>
      <c r="N16" s="16" t="s">
        <v>47</v>
      </c>
      <c r="O16" s="36">
        <f t="shared" ref="O16:O17" si="3">T16</f>
        <v>0</v>
      </c>
      <c r="R16" s="33" t="e">
        <f t="array" ref="R16">INDEX(分數參考表!C$2:C$36,MATCH(申請表!H16&amp;申請表!I16,分數參考表!A$2:A$36&amp;分數參考表!B$2:B$36,0))</f>
        <v>#N/A</v>
      </c>
      <c r="S16" s="34">
        <f>VLOOKUP(COUNTIF(J16:M16,"Yes"),工作表2!E$1:F$5,2,0)</f>
        <v>1</v>
      </c>
      <c r="T16" s="35">
        <f t="shared" ref="T16:T17" si="4">IFERROR(R16*S16,0)</f>
        <v>0</v>
      </c>
    </row>
    <row r="17" spans="1:20" ht="48" customHeight="1" x14ac:dyDescent="0.25">
      <c r="A17" s="36"/>
      <c r="B17" s="37"/>
      <c r="C17" s="37"/>
      <c r="D17" s="37"/>
      <c r="E17" s="30"/>
      <c r="F17" s="38"/>
      <c r="G17" s="37"/>
      <c r="H17" s="30"/>
      <c r="I17" s="32"/>
      <c r="J17" s="32"/>
      <c r="K17" s="32"/>
      <c r="L17" s="32"/>
      <c r="M17" s="32"/>
      <c r="N17" s="16" t="s">
        <v>46</v>
      </c>
      <c r="O17" s="36">
        <f t="shared" si="3"/>
        <v>0</v>
      </c>
      <c r="R17" s="33" t="e">
        <f t="array" ref="R17">INDEX(分數參考表!C$2:C$36,MATCH(申請表!H17&amp;申請表!I17,分數參考表!A$2:A$36&amp;分數參考表!B$2:B$36,0))</f>
        <v>#N/A</v>
      </c>
      <c r="S17" s="34">
        <f>VLOOKUP(COUNTIF(J17:M17,"Yes"),工作表2!E$1:F$5,2,0)</f>
        <v>1</v>
      </c>
      <c r="T17" s="35">
        <f t="shared" si="4"/>
        <v>0</v>
      </c>
    </row>
    <row r="18" spans="1:20" ht="48.75" x14ac:dyDescent="0.25">
      <c r="A18" s="36"/>
      <c r="B18" s="37"/>
      <c r="C18" s="37"/>
      <c r="D18" s="37"/>
      <c r="E18" s="30"/>
      <c r="F18" s="38"/>
      <c r="G18" s="37"/>
      <c r="H18" s="30"/>
      <c r="I18" s="32"/>
      <c r="J18" s="32"/>
      <c r="K18" s="32"/>
      <c r="L18" s="32"/>
      <c r="M18" s="32"/>
      <c r="N18" s="16" t="s">
        <v>45</v>
      </c>
      <c r="O18" s="36">
        <f t="shared" si="0"/>
        <v>0</v>
      </c>
      <c r="R18" s="33" t="e">
        <f t="array" ref="R18">INDEX(分數參考表!C$2:C$36,MATCH(申請表!H18&amp;申請表!I18,分數參考表!A$2:A$36&amp;分數參考表!B$2:B$36,0))</f>
        <v>#N/A</v>
      </c>
      <c r="S18" s="34">
        <f>VLOOKUP(COUNTIF(J18:M18,"Yes"),工作表2!E$1:F$5,2,0)</f>
        <v>1</v>
      </c>
      <c r="T18" s="35">
        <f t="shared" si="2"/>
        <v>0</v>
      </c>
    </row>
    <row r="19" spans="1:20" s="47" customFormat="1" ht="51" customHeight="1" x14ac:dyDescent="0.25">
      <c r="A19" s="85" t="s">
        <v>71</v>
      </c>
      <c r="B19" s="85"/>
      <c r="C19" s="85"/>
      <c r="D19" s="85"/>
      <c r="E19" s="85"/>
      <c r="F19" s="85"/>
      <c r="G19" s="85"/>
      <c r="H19" s="86"/>
      <c r="I19" s="87" t="s">
        <v>68</v>
      </c>
      <c r="J19" s="57"/>
      <c r="K19" s="57"/>
      <c r="L19" s="57" t="s">
        <v>52</v>
      </c>
      <c r="M19" s="57"/>
      <c r="N19" s="57" t="s">
        <v>53</v>
      </c>
      <c r="O19" s="60"/>
      <c r="P19" s="46"/>
      <c r="R19" s="48" t="e">
        <f t="array" ref="R19">INDEX([1]分數參考表!C$2:C$36,MATCH([1]申請表!H20&amp;[1]申請表!I20,[1]分數參考表!A$2:A$36&amp;[1]分數參考表!B$2:B$36,0))</f>
        <v>#N/A</v>
      </c>
      <c r="S19" s="49">
        <f>VLOOKUP(COUNTIF(J19:M19,"是"),[1]工作表2!E$1:F$5,2,0)</f>
        <v>1</v>
      </c>
      <c r="T19" s="50">
        <f t="shared" si="2"/>
        <v>0</v>
      </c>
    </row>
    <row r="20" spans="1:20" s="47" customFormat="1" ht="51" customHeight="1" x14ac:dyDescent="0.25">
      <c r="A20" s="85"/>
      <c r="B20" s="85"/>
      <c r="C20" s="85"/>
      <c r="D20" s="85"/>
      <c r="E20" s="85"/>
      <c r="F20" s="85"/>
      <c r="G20" s="85"/>
      <c r="H20" s="86"/>
      <c r="I20" s="88"/>
      <c r="J20" s="58"/>
      <c r="K20" s="58"/>
      <c r="L20" s="58"/>
      <c r="M20" s="58"/>
      <c r="N20" s="58"/>
      <c r="O20" s="61"/>
      <c r="P20" s="46"/>
      <c r="R20" s="48" t="e">
        <f t="array" ref="R20">INDEX([1]分數參考表!C$2:C$36,MATCH([1]申請表!H21&amp;[1]申請表!I21,[1]分數參考表!A$2:A$36&amp;[1]分數參考表!B$2:B$36,0))</f>
        <v>#N/A</v>
      </c>
      <c r="S20" s="49">
        <f>VLOOKUP(COUNTIF(J20:M20,"是"),[1]工作表2!E$1:F$5,2,0)</f>
        <v>1</v>
      </c>
      <c r="T20" s="50">
        <f t="shared" si="2"/>
        <v>0</v>
      </c>
    </row>
    <row r="21" spans="1:20" s="47" customFormat="1" ht="146.25" customHeight="1" x14ac:dyDescent="0.25">
      <c r="A21" s="85"/>
      <c r="B21" s="85"/>
      <c r="C21" s="85"/>
      <c r="D21" s="85"/>
      <c r="E21" s="85"/>
      <c r="F21" s="85"/>
      <c r="G21" s="85"/>
      <c r="H21" s="86"/>
      <c r="I21" s="89"/>
      <c r="J21" s="59"/>
      <c r="K21" s="59"/>
      <c r="L21" s="59"/>
      <c r="M21" s="59"/>
      <c r="N21" s="59"/>
      <c r="O21" s="62"/>
      <c r="P21" s="46"/>
      <c r="R21" s="48" t="e">
        <f t="array" ref="R21">INDEX([1]分數參考表!C$2:C$36,MATCH([1]申請表!H22&amp;[1]申請表!I22,[1]分數參考表!A$2:A$36&amp;[1]分數參考表!B$2:B$36,0))</f>
        <v>#N/A</v>
      </c>
      <c r="S21" s="49">
        <f>VLOOKUP(COUNTIF(J21:M21,"是"),[1]工作表2!E$1:F$5,2,0)</f>
        <v>1</v>
      </c>
      <c r="T21" s="50">
        <f t="shared" si="2"/>
        <v>0</v>
      </c>
    </row>
    <row r="22" spans="1:20" ht="153.75" customHeight="1" x14ac:dyDescent="0.25">
      <c r="A22" s="64" t="s">
        <v>48</v>
      </c>
      <c r="B22" s="65"/>
      <c r="C22" s="66"/>
      <c r="D22" s="82" t="s">
        <v>31</v>
      </c>
      <c r="E22" s="83"/>
      <c r="F22" s="83"/>
      <c r="G22" s="83"/>
      <c r="H22" s="84"/>
      <c r="I22" s="82" t="s">
        <v>41</v>
      </c>
      <c r="J22" s="83"/>
      <c r="K22" s="83"/>
      <c r="L22" s="83"/>
      <c r="M22" s="84"/>
      <c r="N22" s="17" t="s">
        <v>32</v>
      </c>
      <c r="O22" s="36">
        <f>SUM(O8:O18)</f>
        <v>0</v>
      </c>
      <c r="R22" s="39"/>
      <c r="S22" s="40"/>
      <c r="T22" s="40"/>
    </row>
    <row r="23" spans="1:20" s="47" customFormat="1" x14ac:dyDescent="0.25">
      <c r="A23" s="54"/>
      <c r="B23" s="55"/>
      <c r="C23" s="55"/>
      <c r="D23" s="55"/>
      <c r="E23" s="55"/>
      <c r="F23" s="55"/>
      <c r="G23" s="55"/>
      <c r="H23" s="55"/>
      <c r="I23" s="56"/>
      <c r="J23" s="55"/>
      <c r="K23" s="55"/>
      <c r="L23" s="55"/>
      <c r="M23" s="55"/>
      <c r="N23" s="55"/>
    </row>
    <row r="24" spans="1:20" x14ac:dyDescent="0.25">
      <c r="A24" s="18"/>
      <c r="B24" s="41"/>
      <c r="C24" s="41"/>
      <c r="D24" s="41"/>
      <c r="E24" s="41"/>
      <c r="F24" s="41"/>
      <c r="G24" s="41"/>
      <c r="H24" s="41"/>
      <c r="I24" s="41"/>
      <c r="J24" s="41"/>
      <c r="K24" s="41"/>
      <c r="L24" s="41"/>
      <c r="M24" s="41"/>
      <c r="N24" s="41"/>
    </row>
    <row r="25" spans="1:20" x14ac:dyDescent="0.25">
      <c r="A25" s="18"/>
      <c r="B25" s="41"/>
      <c r="C25" s="41"/>
      <c r="D25" s="41"/>
      <c r="E25" s="41"/>
      <c r="F25" s="41"/>
      <c r="G25" s="41"/>
      <c r="H25" s="41"/>
      <c r="I25" s="41"/>
      <c r="J25" s="41"/>
      <c r="K25" s="41"/>
      <c r="L25" s="41"/>
      <c r="M25" s="41"/>
      <c r="N25" s="41"/>
    </row>
    <row r="26" spans="1:20" x14ac:dyDescent="0.25">
      <c r="A26" s="18"/>
      <c r="B26" s="41"/>
      <c r="C26" s="41"/>
      <c r="D26" s="41"/>
      <c r="E26" s="41"/>
      <c r="F26" s="41"/>
      <c r="G26" s="41"/>
      <c r="H26" s="41"/>
      <c r="I26" s="41"/>
      <c r="J26" s="41"/>
      <c r="K26" s="41"/>
      <c r="L26" s="41"/>
      <c r="M26" s="41"/>
      <c r="N26" s="41"/>
    </row>
    <row r="27" spans="1:20" x14ac:dyDescent="0.25">
      <c r="A27" s="42"/>
      <c r="B27" s="41"/>
      <c r="C27" s="41"/>
      <c r="D27" s="41"/>
      <c r="E27" s="41"/>
      <c r="F27" s="41"/>
      <c r="G27" s="41"/>
      <c r="H27" s="41"/>
      <c r="I27" s="41"/>
      <c r="J27" s="41"/>
      <c r="K27" s="41"/>
      <c r="L27" s="41"/>
      <c r="M27" s="41"/>
      <c r="N27" s="41"/>
    </row>
    <row r="28" spans="1:20" x14ac:dyDescent="0.25">
      <c r="A28" s="18"/>
      <c r="B28" s="41"/>
      <c r="C28" s="41"/>
      <c r="D28" s="41"/>
      <c r="E28" s="41"/>
      <c r="F28" s="41"/>
      <c r="G28" s="41"/>
      <c r="H28" s="41"/>
      <c r="I28" s="41"/>
      <c r="J28" s="41"/>
      <c r="K28" s="41"/>
      <c r="L28" s="41"/>
      <c r="M28" s="41"/>
      <c r="N28" s="41"/>
    </row>
    <row r="29" spans="1:20" x14ac:dyDescent="0.25">
      <c r="A29" s="18"/>
      <c r="B29" s="41"/>
      <c r="C29" s="41"/>
      <c r="D29" s="41"/>
      <c r="E29" s="41"/>
      <c r="F29" s="41"/>
      <c r="G29" s="41"/>
      <c r="H29" s="41"/>
      <c r="I29" s="41"/>
      <c r="J29" s="41"/>
      <c r="K29" s="41"/>
      <c r="L29" s="41"/>
      <c r="M29" s="41"/>
      <c r="N29" s="41"/>
    </row>
    <row r="30" spans="1:20" x14ac:dyDescent="0.25">
      <c r="A30" s="18"/>
      <c r="B30" s="41"/>
      <c r="C30" s="41"/>
      <c r="D30" s="41"/>
      <c r="E30" s="41"/>
      <c r="F30" s="41"/>
      <c r="G30" s="41"/>
      <c r="H30" s="41"/>
      <c r="I30" s="41"/>
      <c r="J30" s="41"/>
      <c r="K30" s="41"/>
      <c r="L30" s="41"/>
      <c r="M30" s="41"/>
      <c r="N30" s="41"/>
    </row>
    <row r="31" spans="1:20" x14ac:dyDescent="0.25">
      <c r="A31" s="18"/>
    </row>
  </sheetData>
  <mergeCells count="17">
    <mergeCell ref="I19:K21"/>
    <mergeCell ref="L19:M21"/>
    <mergeCell ref="N19:O21"/>
    <mergeCell ref="A1:O1"/>
    <mergeCell ref="A22:C22"/>
    <mergeCell ref="I2:I4"/>
    <mergeCell ref="J2:O4"/>
    <mergeCell ref="A3:A4"/>
    <mergeCell ref="E2:H2"/>
    <mergeCell ref="E3:H3"/>
    <mergeCell ref="E4:H4"/>
    <mergeCell ref="B2:C2"/>
    <mergeCell ref="B3:C3"/>
    <mergeCell ref="B4:C4"/>
    <mergeCell ref="I22:M22"/>
    <mergeCell ref="D22:H22"/>
    <mergeCell ref="A19:H21"/>
  </mergeCells>
  <phoneticPr fontId="2" type="noConversion"/>
  <dataValidations xWindow="814" yWindow="615" count="1">
    <dataValidation allowBlank="1" showInputMessage="1" showErrorMessage="1" promptTitle="作者序" prompt="請從清單中選取作者序" sqref="J2:K2"/>
  </dataValidations>
  <printOptions horizontalCentered="1" verticalCentered="1"/>
  <pageMargins left="0.70866141732283472" right="0.70866141732283472" top="0.74803149606299213" bottom="0.74803149606299213" header="0.31496062992125984" footer="0.31496062992125984"/>
  <pageSetup paperSize="9" scale="41" orientation="landscape" r:id="rId1"/>
  <rowBreaks count="1" manualBreakCount="1">
    <brk id="21" max="14" man="1"/>
  </rowBreaks>
  <colBreaks count="1" manualBreakCount="1">
    <brk id="14" max="22" man="1"/>
  </colBreaks>
  <extLst>
    <ext xmlns:x14="http://schemas.microsoft.com/office/spreadsheetml/2009/9/main" uri="{CCE6A557-97BC-4b89-ADB6-D9C93CAAB3DF}">
      <x14:dataValidations xmlns:xm="http://schemas.microsoft.com/office/excel/2006/main" xWindow="814" yWindow="615" count="4">
        <x14:dataValidation type="list" allowBlank="1" showInputMessage="1" showErrorMessage="1" errorTitle="無效的項目!" error="請從清單中選取期刊類型" promptTitle="Journal Type" prompt="Check drop-down list_x000a_">
          <x14:formula1>
            <xm:f>工作表2!$A$2:$A$6</xm:f>
          </x14:formula1>
          <xm:sqref>E8:E18</xm:sqref>
        </x14:dataValidation>
        <x14:dataValidation type="list" allowBlank="1" showInputMessage="1" showErrorMessage="1" promptTitle="Category of journal " prompt="Check drop-down list">
          <x14:formula1>
            <xm:f>工作表2!$B$2:$B$8</xm:f>
          </x14:formula1>
          <xm:sqref>H8:H18</xm:sqref>
        </x14:dataValidation>
        <x14:dataValidation type="list" allowBlank="1" showInputMessage="1" showErrorMessage="1" promptTitle="Author sequence" prompt="Check drop-down list">
          <x14:formula1>
            <xm:f>工作表2!$C$2:$C$6</xm:f>
          </x14:formula1>
          <xm:sqref>I8:I18</xm:sqref>
        </x14:dataValidation>
        <x14:dataValidation type="list" allowBlank="1" showInputMessage="1" showErrorMessage="1" promptTitle="Weighting factor" prompt="Check drop-down list">
          <x14:formula1>
            <xm:f>工作表2!$D$2:$D$3</xm:f>
          </x14:formula1>
          <xm:sqref>J8:M18</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M36"/>
  <sheetViews>
    <sheetView topLeftCell="A19" workbookViewId="0">
      <selection activeCell="A16" sqref="A16"/>
    </sheetView>
  </sheetViews>
  <sheetFormatPr defaultRowHeight="16.5" x14ac:dyDescent="0.25"/>
  <cols>
    <col min="1" max="1" width="60.625" customWidth="1"/>
    <col min="2" max="2" width="49.875" bestFit="1" customWidth="1"/>
    <col min="3" max="3" width="10.625" style="3" customWidth="1"/>
    <col min="4" max="4" width="69.375" bestFit="1" customWidth="1"/>
  </cols>
  <sheetData>
    <row r="1" spans="1:13" x14ac:dyDescent="0.25">
      <c r="A1" s="5" t="s">
        <v>18</v>
      </c>
      <c r="B1" s="5" t="s">
        <v>19</v>
      </c>
      <c r="C1" s="6" t="s">
        <v>20</v>
      </c>
      <c r="D1" s="6" t="s">
        <v>21</v>
      </c>
    </row>
    <row r="2" spans="1:13" x14ac:dyDescent="0.25">
      <c r="A2" s="10" t="s">
        <v>37</v>
      </c>
      <c r="B2" s="10" t="s">
        <v>11</v>
      </c>
      <c r="C2" s="4">
        <v>300</v>
      </c>
      <c r="D2" s="7"/>
    </row>
    <row r="3" spans="1:13" x14ac:dyDescent="0.25">
      <c r="A3" s="10" t="s">
        <v>37</v>
      </c>
      <c r="B3" s="10" t="s">
        <v>12</v>
      </c>
      <c r="C3" s="4">
        <v>180</v>
      </c>
      <c r="D3" s="7"/>
    </row>
    <row r="4" spans="1:13" x14ac:dyDescent="0.25">
      <c r="A4" s="10" t="s">
        <v>37</v>
      </c>
      <c r="B4" s="10" t="s">
        <v>13</v>
      </c>
      <c r="C4" s="4">
        <v>90</v>
      </c>
      <c r="D4" s="7"/>
    </row>
    <row r="5" spans="1:13" x14ac:dyDescent="0.25">
      <c r="A5" s="10" t="s">
        <v>37</v>
      </c>
      <c r="B5" s="10" t="s">
        <v>14</v>
      </c>
      <c r="C5" s="4">
        <v>300</v>
      </c>
      <c r="D5" s="7"/>
    </row>
    <row r="6" spans="1:13" x14ac:dyDescent="0.25">
      <c r="A6" s="10" t="s">
        <v>37</v>
      </c>
      <c r="B6" s="10" t="s">
        <v>15</v>
      </c>
      <c r="C6" s="4">
        <v>180</v>
      </c>
      <c r="D6" s="7"/>
    </row>
    <row r="7" spans="1:13" x14ac:dyDescent="0.25">
      <c r="A7" s="10" t="s">
        <v>38</v>
      </c>
      <c r="B7" s="10" t="s">
        <v>11</v>
      </c>
      <c r="C7" s="4">
        <v>200</v>
      </c>
      <c r="D7" s="7"/>
    </row>
    <row r="8" spans="1:13" x14ac:dyDescent="0.25">
      <c r="A8" s="10" t="s">
        <v>38</v>
      </c>
      <c r="B8" s="10" t="s">
        <v>12</v>
      </c>
      <c r="C8" s="4">
        <f>200*0.6</f>
        <v>120</v>
      </c>
      <c r="D8" s="7"/>
    </row>
    <row r="9" spans="1:13" x14ac:dyDescent="0.25">
      <c r="A9" s="10" t="s">
        <v>38</v>
      </c>
      <c r="B9" s="10" t="s">
        <v>13</v>
      </c>
      <c r="C9" s="4">
        <f>200*0.3</f>
        <v>60</v>
      </c>
      <c r="D9" s="7"/>
    </row>
    <row r="10" spans="1:13" x14ac:dyDescent="0.25">
      <c r="A10" s="10" t="s">
        <v>38</v>
      </c>
      <c r="B10" s="10" t="s">
        <v>14</v>
      </c>
      <c r="C10" s="4">
        <v>200</v>
      </c>
      <c r="D10" s="7"/>
    </row>
    <row r="11" spans="1:13" x14ac:dyDescent="0.25">
      <c r="A11" s="10" t="s">
        <v>38</v>
      </c>
      <c r="B11" s="10" t="s">
        <v>15</v>
      </c>
      <c r="C11" s="4">
        <v>120</v>
      </c>
      <c r="D11" s="7"/>
    </row>
    <row r="12" spans="1:13" x14ac:dyDescent="0.25">
      <c r="A12" s="10" t="s">
        <v>6</v>
      </c>
      <c r="B12" s="10" t="s">
        <v>11</v>
      </c>
      <c r="C12" s="4">
        <v>100</v>
      </c>
      <c r="D12" s="7"/>
    </row>
    <row r="13" spans="1:13" x14ac:dyDescent="0.25">
      <c r="A13" s="10" t="s">
        <v>6</v>
      </c>
      <c r="B13" s="10" t="s">
        <v>12</v>
      </c>
      <c r="C13" s="4">
        <v>60</v>
      </c>
      <c r="D13" s="7"/>
    </row>
    <row r="14" spans="1:13" x14ac:dyDescent="0.25">
      <c r="A14" s="10" t="s">
        <v>6</v>
      </c>
      <c r="B14" s="10" t="s">
        <v>13</v>
      </c>
      <c r="C14" s="4">
        <v>30</v>
      </c>
      <c r="D14" s="7"/>
    </row>
    <row r="15" spans="1:13" x14ac:dyDescent="0.25">
      <c r="A15" s="10" t="s">
        <v>6</v>
      </c>
      <c r="B15" s="10" t="s">
        <v>14</v>
      </c>
      <c r="C15" s="4">
        <v>100</v>
      </c>
      <c r="D15" s="7"/>
      <c r="M15" t="e">
        <f>INDEX(分數參考表!C2:C36,MATCH(申請表!#REF!&amp;申請表!#REF!,\&amp;分數參考表!B$2:B$36,0))</f>
        <v>#REF!</v>
      </c>
    </row>
    <row r="16" spans="1:13" x14ac:dyDescent="0.25">
      <c r="A16" s="10" t="s">
        <v>6</v>
      </c>
      <c r="B16" s="10" t="s">
        <v>15</v>
      </c>
      <c r="C16" s="4">
        <v>60</v>
      </c>
      <c r="D16" s="7"/>
    </row>
    <row r="17" spans="1:4" x14ac:dyDescent="0.25">
      <c r="A17" s="10" t="s">
        <v>7</v>
      </c>
      <c r="B17" s="10" t="s">
        <v>11</v>
      </c>
      <c r="C17" s="4">
        <v>50</v>
      </c>
      <c r="D17" s="7"/>
    </row>
    <row r="18" spans="1:4" x14ac:dyDescent="0.25">
      <c r="A18" s="10" t="s">
        <v>7</v>
      </c>
      <c r="B18" s="10" t="s">
        <v>12</v>
      </c>
      <c r="C18" s="4">
        <v>30</v>
      </c>
      <c r="D18" s="7"/>
    </row>
    <row r="19" spans="1:4" x14ac:dyDescent="0.25">
      <c r="A19" s="10" t="s">
        <v>7</v>
      </c>
      <c r="B19" s="10" t="s">
        <v>13</v>
      </c>
      <c r="C19" s="4">
        <v>15</v>
      </c>
      <c r="D19" s="7"/>
    </row>
    <row r="20" spans="1:4" x14ac:dyDescent="0.25">
      <c r="A20" s="10" t="s">
        <v>7</v>
      </c>
      <c r="B20" s="10" t="s">
        <v>14</v>
      </c>
      <c r="C20" s="4">
        <v>50</v>
      </c>
      <c r="D20" s="7"/>
    </row>
    <row r="21" spans="1:4" x14ac:dyDescent="0.25">
      <c r="A21" s="10" t="s">
        <v>7</v>
      </c>
      <c r="B21" s="10" t="s">
        <v>15</v>
      </c>
      <c r="C21" s="4">
        <v>30</v>
      </c>
      <c r="D21" s="7"/>
    </row>
    <row r="22" spans="1:4" x14ac:dyDescent="0.25">
      <c r="A22" s="10" t="s">
        <v>8</v>
      </c>
      <c r="B22" s="10" t="s">
        <v>11</v>
      </c>
      <c r="C22" s="4">
        <v>30</v>
      </c>
      <c r="D22" s="7"/>
    </row>
    <row r="23" spans="1:4" x14ac:dyDescent="0.25">
      <c r="A23" s="10" t="s">
        <v>8</v>
      </c>
      <c r="B23" s="10" t="s">
        <v>12</v>
      </c>
      <c r="C23" s="4">
        <f>30*0.6</f>
        <v>18</v>
      </c>
      <c r="D23" s="7"/>
    </row>
    <row r="24" spans="1:4" x14ac:dyDescent="0.25">
      <c r="A24" s="10" t="s">
        <v>8</v>
      </c>
      <c r="B24" s="10" t="s">
        <v>13</v>
      </c>
      <c r="C24" s="4">
        <f>30*0.3</f>
        <v>9</v>
      </c>
      <c r="D24" s="7"/>
    </row>
    <row r="25" spans="1:4" x14ac:dyDescent="0.25">
      <c r="A25" s="10" t="s">
        <v>8</v>
      </c>
      <c r="B25" s="10" t="s">
        <v>14</v>
      </c>
      <c r="C25" s="4">
        <v>30</v>
      </c>
      <c r="D25" s="7"/>
    </row>
    <row r="26" spans="1:4" x14ac:dyDescent="0.25">
      <c r="A26" s="10" t="s">
        <v>8</v>
      </c>
      <c r="B26" s="10" t="s">
        <v>15</v>
      </c>
      <c r="C26" s="4">
        <v>18</v>
      </c>
      <c r="D26" s="7"/>
    </row>
    <row r="27" spans="1:4" x14ac:dyDescent="0.25">
      <c r="A27" s="10" t="s">
        <v>9</v>
      </c>
      <c r="B27" s="10" t="s">
        <v>11</v>
      </c>
      <c r="C27" s="8">
        <v>20</v>
      </c>
      <c r="D27" s="10" t="s">
        <v>34</v>
      </c>
    </row>
    <row r="28" spans="1:4" x14ac:dyDescent="0.25">
      <c r="A28" s="10" t="s">
        <v>9</v>
      </c>
      <c r="B28" s="10" t="s">
        <v>12</v>
      </c>
      <c r="C28" s="8">
        <f>20*0.6</f>
        <v>12</v>
      </c>
      <c r="D28" s="10" t="s">
        <v>34</v>
      </c>
    </row>
    <row r="29" spans="1:4" x14ac:dyDescent="0.25">
      <c r="A29" s="10" t="s">
        <v>9</v>
      </c>
      <c r="B29" s="10" t="s">
        <v>13</v>
      </c>
      <c r="C29" s="8">
        <f>20*0.3</f>
        <v>6</v>
      </c>
      <c r="D29" s="10" t="s">
        <v>34</v>
      </c>
    </row>
    <row r="30" spans="1:4" x14ac:dyDescent="0.25">
      <c r="A30" s="10" t="s">
        <v>9</v>
      </c>
      <c r="B30" s="10" t="s">
        <v>14</v>
      </c>
      <c r="C30" s="8">
        <v>20</v>
      </c>
      <c r="D30" s="10" t="s">
        <v>34</v>
      </c>
    </row>
    <row r="31" spans="1:4" x14ac:dyDescent="0.25">
      <c r="A31" s="10" t="s">
        <v>9</v>
      </c>
      <c r="B31" s="10" t="s">
        <v>15</v>
      </c>
      <c r="C31" s="8">
        <v>12</v>
      </c>
      <c r="D31" s="10" t="s">
        <v>35</v>
      </c>
    </row>
    <row r="32" spans="1:4" ht="33" x14ac:dyDescent="0.25">
      <c r="A32" s="10" t="s">
        <v>10</v>
      </c>
      <c r="B32" s="10" t="s">
        <v>11</v>
      </c>
      <c r="C32" s="8">
        <v>10</v>
      </c>
      <c r="D32" s="19" t="s">
        <v>36</v>
      </c>
    </row>
    <row r="33" spans="1:4" ht="33" x14ac:dyDescent="0.25">
      <c r="A33" s="10" t="s">
        <v>10</v>
      </c>
      <c r="B33" s="10" t="s">
        <v>12</v>
      </c>
      <c r="C33" s="8">
        <v>6</v>
      </c>
      <c r="D33" s="19" t="s">
        <v>36</v>
      </c>
    </row>
    <row r="34" spans="1:4" ht="33" x14ac:dyDescent="0.25">
      <c r="A34" s="10" t="s">
        <v>10</v>
      </c>
      <c r="B34" s="10" t="s">
        <v>13</v>
      </c>
      <c r="C34" s="8">
        <v>3</v>
      </c>
      <c r="D34" s="19" t="s">
        <v>36</v>
      </c>
    </row>
    <row r="35" spans="1:4" ht="33" x14ac:dyDescent="0.25">
      <c r="A35" s="10" t="s">
        <v>10</v>
      </c>
      <c r="B35" s="10" t="s">
        <v>14</v>
      </c>
      <c r="C35" s="8">
        <v>10</v>
      </c>
      <c r="D35" s="19" t="s">
        <v>36</v>
      </c>
    </row>
    <row r="36" spans="1:4" ht="33" x14ac:dyDescent="0.25">
      <c r="A36" s="10" t="s">
        <v>10</v>
      </c>
      <c r="B36" s="10" t="s">
        <v>15</v>
      </c>
      <c r="C36" s="8">
        <v>6</v>
      </c>
      <c r="D36" s="19" t="s">
        <v>36</v>
      </c>
    </row>
  </sheetData>
  <autoFilter ref="A1:C36"/>
  <phoneticPr fontId="2" type="noConversion"/>
  <pageMargins left="0.7" right="0.7" top="0.75" bottom="0.75" header="0.3" footer="0.3"/>
  <pageSetup paperSize="9" scale="50"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13"/>
  <sheetViews>
    <sheetView workbookViewId="0"/>
  </sheetViews>
  <sheetFormatPr defaultRowHeight="16.5" x14ac:dyDescent="0.25"/>
  <cols>
    <col min="2" max="2" width="64.625" bestFit="1" customWidth="1"/>
    <col min="3" max="3" width="48.5" bestFit="1" customWidth="1"/>
    <col min="8" max="8" width="9" style="2"/>
  </cols>
  <sheetData>
    <row r="1" spans="1:6" x14ac:dyDescent="0.25">
      <c r="A1" s="9" t="s">
        <v>22</v>
      </c>
      <c r="B1" s="9" t="s">
        <v>23</v>
      </c>
      <c r="C1" s="9" t="s">
        <v>19</v>
      </c>
      <c r="D1" s="9" t="s">
        <v>33</v>
      </c>
      <c r="E1">
        <v>0</v>
      </c>
      <c r="F1">
        <v>1</v>
      </c>
    </row>
    <row r="2" spans="1:6" x14ac:dyDescent="0.25">
      <c r="A2" s="9" t="s">
        <v>1</v>
      </c>
      <c r="B2" s="11" t="s">
        <v>40</v>
      </c>
      <c r="C2" s="9" t="s">
        <v>11</v>
      </c>
      <c r="D2" s="9" t="s">
        <v>16</v>
      </c>
      <c r="E2">
        <v>1</v>
      </c>
      <c r="F2">
        <v>1.1000000000000001</v>
      </c>
    </row>
    <row r="3" spans="1:6" x14ac:dyDescent="0.25">
      <c r="A3" s="9" t="s">
        <v>2</v>
      </c>
      <c r="B3" s="9" t="s">
        <v>39</v>
      </c>
      <c r="C3" s="9" t="s">
        <v>12</v>
      </c>
      <c r="D3" s="9" t="s">
        <v>17</v>
      </c>
      <c r="E3">
        <v>2</v>
      </c>
      <c r="F3">
        <v>1.2</v>
      </c>
    </row>
    <row r="4" spans="1:6" x14ac:dyDescent="0.25">
      <c r="A4" s="9" t="s">
        <v>3</v>
      </c>
      <c r="B4" s="9" t="s">
        <v>6</v>
      </c>
      <c r="C4" s="9" t="s">
        <v>13</v>
      </c>
      <c r="E4">
        <v>3</v>
      </c>
      <c r="F4">
        <v>1.3</v>
      </c>
    </row>
    <row r="5" spans="1:6" x14ac:dyDescent="0.25">
      <c r="A5" s="9" t="s">
        <v>4</v>
      </c>
      <c r="B5" s="9" t="s">
        <v>7</v>
      </c>
      <c r="C5" s="9" t="s">
        <v>14</v>
      </c>
      <c r="E5">
        <v>4</v>
      </c>
      <c r="F5">
        <v>1.4</v>
      </c>
    </row>
    <row r="6" spans="1:6" x14ac:dyDescent="0.25">
      <c r="A6" s="9" t="s">
        <v>5</v>
      </c>
      <c r="B6" s="9" t="s">
        <v>8</v>
      </c>
      <c r="C6" s="9" t="s">
        <v>15</v>
      </c>
    </row>
    <row r="7" spans="1:6" x14ac:dyDescent="0.25">
      <c r="A7" s="9"/>
      <c r="B7" s="9" t="s">
        <v>9</v>
      </c>
      <c r="C7" s="9"/>
    </row>
    <row r="8" spans="1:6" x14ac:dyDescent="0.25">
      <c r="A8" s="9"/>
      <c r="B8" s="9" t="s">
        <v>10</v>
      </c>
      <c r="C8" s="9"/>
    </row>
    <row r="9" spans="1:6" x14ac:dyDescent="0.25">
      <c r="A9" s="9"/>
      <c r="B9" s="9"/>
      <c r="C9" s="9"/>
    </row>
    <row r="10" spans="1:6" x14ac:dyDescent="0.25">
      <c r="A10" s="9"/>
      <c r="B10" s="9"/>
      <c r="C10" s="9"/>
    </row>
    <row r="11" spans="1:6" x14ac:dyDescent="0.25">
      <c r="A11" s="9"/>
      <c r="B11" s="9"/>
      <c r="C11" s="9"/>
    </row>
    <row r="12" spans="1:6" x14ac:dyDescent="0.25">
      <c r="A12" s="9"/>
      <c r="B12" s="9"/>
      <c r="C12" s="9"/>
    </row>
    <row r="13" spans="1:6" x14ac:dyDescent="0.25">
      <c r="B13" s="1"/>
    </row>
  </sheetData>
  <phoneticPr fontId="2" type="noConversion"/>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工作表</vt:lpstr>
      </vt:variant>
      <vt:variant>
        <vt:i4>3</vt:i4>
      </vt:variant>
      <vt:variant>
        <vt:lpstr>已命名的範圍</vt:lpstr>
      </vt:variant>
      <vt:variant>
        <vt:i4>1</vt:i4>
      </vt:variant>
    </vt:vector>
  </HeadingPairs>
  <TitlesOfParts>
    <vt:vector size="4" baseType="lpstr">
      <vt:lpstr>申請表</vt:lpstr>
      <vt:lpstr>分數參考表</vt:lpstr>
      <vt:lpstr>工作表2</vt:lpstr>
      <vt:lpstr>申請表!Print_Area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user</dc:creator>
  <cp:lastModifiedBy>user</cp:lastModifiedBy>
  <cp:lastPrinted>2024-09-30T07:47:50Z</cp:lastPrinted>
  <dcterms:created xsi:type="dcterms:W3CDTF">2019-09-04T06:42:56Z</dcterms:created>
  <dcterms:modified xsi:type="dcterms:W3CDTF">2024-09-30T07:48:05Z</dcterms:modified>
</cp:coreProperties>
</file>